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armor-fs\Backoffice\Operations\Bruno\"/>
    </mc:Choice>
  </mc:AlternateContent>
  <xr:revisionPtr revIDLastSave="0" documentId="8_{55972512-63F0-4AF7-A8C7-3BA4F4532CEB}" xr6:coauthVersionLast="47" xr6:coauthVersionMax="47" xr10:uidLastSave="{00000000-0000-0000-0000-000000000000}"/>
  <bookViews>
    <workbookView xWindow="28680" yWindow="-120" windowWidth="29040" windowHeight="15840" xr2:uid="{6901ADA1-6A04-4766-A6A0-1A340B714A39}"/>
  </bookViews>
  <sheets>
    <sheet name="Armor Axe FIC FI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9" i="1" l="1"/>
  <c r="H77" i="1" s="1"/>
  <c r="O51" i="1"/>
  <c r="O31" i="1"/>
  <c r="N39" i="1" s="1"/>
  <c r="O13" i="1"/>
  <c r="H73" i="1"/>
  <c r="I73" i="1" s="1"/>
  <c r="N73" i="1"/>
  <c r="O73" i="1" s="1"/>
  <c r="H55" i="1"/>
  <c r="I55" i="1" s="1"/>
  <c r="E73" i="1" l="1"/>
  <c r="H39" i="1"/>
  <c r="H81" i="1"/>
  <c r="I77" i="1"/>
  <c r="I81" i="1" s="1"/>
  <c r="N77" i="1"/>
  <c r="H35" i="1"/>
  <c r="I35" i="1" s="1"/>
  <c r="I39" i="1" l="1"/>
  <c r="H43" i="1"/>
  <c r="E39" i="1"/>
  <c r="F39" i="1" s="1"/>
  <c r="O77" i="1"/>
  <c r="E77" i="1"/>
  <c r="E81" i="1" s="1"/>
  <c r="N81" i="1"/>
  <c r="N17" i="1"/>
  <c r="H17" i="1"/>
  <c r="N55" i="1"/>
  <c r="H59" i="1"/>
  <c r="O55" i="1" l="1"/>
  <c r="E55" i="1"/>
  <c r="I43" i="1"/>
  <c r="O39" i="1"/>
  <c r="F77" i="1"/>
  <c r="O81" i="1"/>
  <c r="H21" i="1"/>
  <c r="I21" i="1" s="1"/>
  <c r="I59" i="1"/>
  <c r="I63" i="1" s="1"/>
  <c r="H63" i="1"/>
  <c r="I17" i="1"/>
  <c r="N21" i="1"/>
  <c r="E17" i="1"/>
  <c r="H25" i="1" l="1"/>
  <c r="E21" i="1"/>
  <c r="F21" i="1" s="1"/>
  <c r="O21" i="1" s="1"/>
  <c r="F55" i="1"/>
  <c r="I25" i="1"/>
  <c r="F17" i="1"/>
  <c r="E25" i="1" l="1"/>
  <c r="F25" i="1"/>
  <c r="O25" i="1" s="1"/>
  <c r="O17" i="1"/>
  <c r="N59" i="1" l="1"/>
  <c r="E59" i="1" s="1"/>
  <c r="E63" i="1" l="1"/>
  <c r="N63" i="1"/>
  <c r="N35" i="1" l="1"/>
  <c r="E35" i="1" s="1"/>
  <c r="O59" i="1"/>
  <c r="F59" i="1" s="1"/>
  <c r="F35" i="1" l="1"/>
  <c r="F43" i="1" s="1"/>
  <c r="O43" i="1" s="1"/>
  <c r="E43" i="1"/>
  <c r="N43" i="1" s="1"/>
  <c r="F63" i="1"/>
  <c r="O63" i="1"/>
  <c r="O35" i="1"/>
  <c r="F73" i="1" l="1"/>
  <c r="F81" i="1" s="1"/>
  <c r="N25" i="1" l="1"/>
</calcChain>
</file>

<file path=xl/sharedStrings.xml><?xml version="1.0" encoding="utf-8"?>
<sst xmlns="http://schemas.openxmlformats.org/spreadsheetml/2006/main" count="217" uniqueCount="24">
  <si>
    <t>N/A</t>
  </si>
  <si>
    <t>Taxa Total</t>
  </si>
  <si>
    <t>Simulação de Cenário</t>
  </si>
  <si>
    <t>Investimento</t>
  </si>
  <si>
    <t>Gestor</t>
  </si>
  <si>
    <t>Distribuidor</t>
  </si>
  <si>
    <t>Rateio</t>
  </si>
  <si>
    <t>% do PL</t>
  </si>
  <si>
    <t>$</t>
  </si>
  <si>
    <t>Taxa de Performance</t>
  </si>
  <si>
    <t>Performance Fundo</t>
  </si>
  <si>
    <t>Armor Axe FIC FIM</t>
  </si>
  <si>
    <t>Taxa de Administração</t>
  </si>
  <si>
    <t>Administrador</t>
  </si>
  <si>
    <t>Taxa Total de Administração</t>
  </si>
  <si>
    <t>Taxa Total de Performance</t>
  </si>
  <si>
    <t>Distribuidor 1</t>
  </si>
  <si>
    <t>Distribuidor 2</t>
  </si>
  <si>
    <t>Simulações de Cenários em Fundos de Varejo</t>
  </si>
  <si>
    <t>REM. FIXA POR FUNDO</t>
  </si>
  <si>
    <t>Taxa de administração máxima</t>
  </si>
  <si>
    <t>Rentabilidade do Fundo referente ao Indexador</t>
  </si>
  <si>
    <r>
      <t xml:space="preserve">Cenário </t>
    </r>
    <r>
      <rPr>
        <b/>
        <sz val="22"/>
        <color rgb="FFFF0000"/>
        <rFont val="Calibri"/>
        <family val="2"/>
      </rPr>
      <t>com</t>
    </r>
    <r>
      <rPr>
        <b/>
        <sz val="22"/>
        <rFont val="Calibri"/>
        <family val="2"/>
      </rPr>
      <t xml:space="preserve"> Apropriação de Taxa de Performance</t>
    </r>
  </si>
  <si>
    <r>
      <t xml:space="preserve">Cenário </t>
    </r>
    <r>
      <rPr>
        <b/>
        <sz val="22"/>
        <color rgb="FFFF0000"/>
        <rFont val="Calibri"/>
        <family val="2"/>
      </rPr>
      <t>sem</t>
    </r>
    <r>
      <rPr>
        <b/>
        <sz val="22"/>
        <rFont val="Calibri"/>
        <family val="2"/>
      </rPr>
      <t xml:space="preserve"> apropriação de Taxa de Performance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</si>
</sst>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&quot;R$&quot;\ #,##0.00"/>
    <numFmt numFmtId="165" formatCode="0.0%"/>
    <numFmt numFmtId="166" formatCode="_-[$R$-416]\ * #,##0.00_-;\-[$R$-416]\ * #,##0.00_-;_-[$R$-416]\ * &quot;-&quot;??_-;_-@_-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6"/>
      <color theme="0"/>
      <name val="Calibri"/>
      <family val="2"/>
    </font>
    <font>
      <b/>
      <sz val="16"/>
      <color theme="0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sz val="16"/>
      <color theme="0" tint="-0.249977111117893"/>
      <name val="Calibri"/>
      <family val="2"/>
    </font>
    <font>
      <b/>
      <sz val="16"/>
      <name val="Calibri"/>
      <family val="2"/>
    </font>
    <font>
      <sz val="24"/>
      <color theme="0"/>
      <name val="Calibri"/>
      <family val="2"/>
    </font>
    <font>
      <sz val="11"/>
      <color theme="1"/>
      <name val="Aptos Narrow"/>
      <family val="2"/>
      <scheme val="minor"/>
    </font>
    <font>
      <b/>
      <sz val="18"/>
      <color theme="0"/>
      <name val="Calibri"/>
      <family val="2"/>
    </font>
    <font>
      <b/>
      <sz val="20"/>
      <color theme="0"/>
      <name val="Calibri"/>
      <family val="2"/>
    </font>
    <font>
      <b/>
      <sz val="22"/>
      <name val="Calibri"/>
      <family val="2"/>
    </font>
    <font>
      <b/>
      <sz val="22"/>
      <color rgb="FFFF0000"/>
      <name val="Calibri"/>
      <family val="2"/>
    </font>
    <font>
      <b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153E3E"/>
        <bgColor indexed="64"/>
      </patternFill>
    </fill>
    <fill>
      <patternFill patternType="solid">
        <fgColor rgb="FFA9CBCA"/>
        <bgColor indexed="64"/>
      </patternFill>
    </fill>
    <fill>
      <patternFill patternType="solid">
        <fgColor rgb="FFFF6C02"/>
        <bgColor indexed="64"/>
      </patternFill>
    </fill>
    <fill>
      <patternFill patternType="solid">
        <fgColor rgb="FF58959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1"/>
      </right>
      <top/>
      <bottom/>
      <diagonal/>
    </border>
    <border>
      <left style="thin">
        <color theme="0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theme="0"/>
      </right>
      <top/>
      <bottom style="thin">
        <color theme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02">
    <xf numFmtId="0" fontId="0" fillId="0" borderId="0" xfId="0"/>
    <xf numFmtId="164" fontId="2" fillId="8" borderId="57" xfId="0" applyNumberFormat="1" applyFont="1" applyFill="1" applyBorder="1" applyAlignment="1" applyProtection="1">
      <alignment horizontal="left" vertical="center" wrapText="1"/>
      <protection locked="0"/>
    </xf>
    <xf numFmtId="9" fontId="2" fillId="8" borderId="59" xfId="2" applyFont="1" applyFill="1" applyBorder="1" applyAlignment="1" applyProtection="1">
      <alignment horizontal="left" vertical="center" wrapText="1"/>
      <protection locked="0"/>
    </xf>
    <xf numFmtId="164" fontId="2" fillId="8" borderId="59" xfId="0" applyNumberFormat="1" applyFont="1" applyFill="1" applyBorder="1" applyAlignment="1" applyProtection="1">
      <alignment horizontal="left" vertical="center" wrapText="1"/>
      <protection locked="0"/>
    </xf>
    <xf numFmtId="0" fontId="0" fillId="2" borderId="0" xfId="0" applyFill="1" applyProtection="1">
      <protection hidden="1"/>
    </xf>
    <xf numFmtId="0" fontId="1" fillId="2" borderId="0" xfId="0" applyFont="1" applyFill="1" applyProtection="1">
      <protection hidden="1"/>
    </xf>
    <xf numFmtId="0" fontId="8" fillId="8" borderId="49" xfId="0" applyFont="1" applyFill="1" applyBorder="1" applyAlignment="1" applyProtection="1">
      <alignment horizontal="center" vertical="center" wrapText="1"/>
      <protection hidden="1"/>
    </xf>
    <xf numFmtId="0" fontId="8" fillId="8" borderId="40" xfId="0" applyFont="1" applyFill="1" applyBorder="1" applyAlignment="1" applyProtection="1">
      <alignment horizontal="center" vertical="center" wrapText="1"/>
      <protection hidden="1"/>
    </xf>
    <xf numFmtId="0" fontId="8" fillId="8" borderId="50" xfId="0" applyFont="1" applyFill="1" applyBorder="1" applyAlignment="1" applyProtection="1">
      <alignment horizontal="center" vertical="center" wrapText="1"/>
      <protection hidden="1"/>
    </xf>
    <xf numFmtId="0" fontId="8" fillId="8" borderId="51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Protection="1">
      <protection hidden="1"/>
    </xf>
    <xf numFmtId="0" fontId="11" fillId="8" borderId="15" xfId="0" applyFont="1" applyFill="1" applyBorder="1" applyAlignment="1" applyProtection="1">
      <alignment horizontal="left" vertical="center" wrapText="1"/>
      <protection hidden="1"/>
    </xf>
    <xf numFmtId="0" fontId="4" fillId="2" borderId="6" xfId="0" applyFont="1" applyFill="1" applyBorder="1" applyAlignment="1" applyProtection="1">
      <alignment horizontal="left" vertical="center" wrapText="1"/>
      <protection hidden="1"/>
    </xf>
    <xf numFmtId="0" fontId="12" fillId="6" borderId="53" xfId="0" applyFont="1" applyFill="1" applyBorder="1" applyAlignment="1" applyProtection="1">
      <alignment horizontal="center" vertical="center" wrapText="1"/>
      <protection hidden="1"/>
    </xf>
    <xf numFmtId="0" fontId="12" fillId="6" borderId="54" xfId="0" applyFont="1" applyFill="1" applyBorder="1" applyAlignment="1" applyProtection="1">
      <alignment horizontal="center" vertical="center" wrapText="1"/>
      <protection hidden="1"/>
    </xf>
    <xf numFmtId="0" fontId="3" fillId="5" borderId="4" xfId="0" applyFont="1" applyFill="1" applyBorder="1" applyAlignment="1" applyProtection="1">
      <alignment horizontal="left" vertical="center" wrapText="1"/>
      <protection hidden="1"/>
    </xf>
    <xf numFmtId="0" fontId="3" fillId="5" borderId="55" xfId="0" applyFont="1" applyFill="1" applyBorder="1" applyAlignment="1" applyProtection="1">
      <alignment horizontal="left" vertical="center" wrapText="1"/>
      <protection hidden="1"/>
    </xf>
    <xf numFmtId="0" fontId="5" fillId="2" borderId="26" xfId="0" applyFont="1" applyFill="1" applyBorder="1" applyAlignment="1" applyProtection="1">
      <alignment horizontal="left" vertical="center" wrapText="1"/>
      <protection hidden="1"/>
    </xf>
    <xf numFmtId="0" fontId="5" fillId="2" borderId="26" xfId="0" applyFont="1" applyFill="1" applyBorder="1" applyAlignment="1" applyProtection="1">
      <alignment horizontal="center" vertical="center" wrapText="1"/>
      <protection hidden="1"/>
    </xf>
    <xf numFmtId="0" fontId="5" fillId="2" borderId="36" xfId="0" applyFont="1" applyFill="1" applyBorder="1" applyAlignment="1" applyProtection="1">
      <alignment horizontal="center" vertical="center" wrapText="1"/>
      <protection hidden="1"/>
    </xf>
    <xf numFmtId="0" fontId="5" fillId="2" borderId="16" xfId="0" applyFont="1" applyFill="1" applyBorder="1" applyProtection="1">
      <protection hidden="1"/>
    </xf>
    <xf numFmtId="0" fontId="4" fillId="2" borderId="20" xfId="0" applyFont="1" applyFill="1" applyBorder="1" applyAlignment="1" applyProtection="1">
      <alignment horizontal="center" vertical="center" wrapText="1"/>
      <protection hidden="1"/>
    </xf>
    <xf numFmtId="0" fontId="4" fillId="2" borderId="25" xfId="0" applyFont="1" applyFill="1" applyBorder="1" applyAlignment="1" applyProtection="1">
      <alignment horizontal="center" vertical="center" wrapText="1"/>
      <protection hidden="1"/>
    </xf>
    <xf numFmtId="0" fontId="5" fillId="2" borderId="13" xfId="0" applyFont="1" applyFill="1" applyBorder="1" applyAlignment="1" applyProtection="1">
      <alignment horizontal="center" vertical="center" wrapText="1"/>
      <protection hidden="1"/>
    </xf>
    <xf numFmtId="0" fontId="7" fillId="6" borderId="9" xfId="0" applyFont="1" applyFill="1" applyBorder="1" applyAlignment="1" applyProtection="1">
      <alignment vertical="center" wrapText="1"/>
      <protection hidden="1"/>
    </xf>
    <xf numFmtId="0" fontId="5" fillId="2" borderId="56" xfId="0" applyFont="1" applyFill="1" applyBorder="1" applyProtection="1">
      <protection hidden="1"/>
    </xf>
    <xf numFmtId="9" fontId="5" fillId="3" borderId="39" xfId="0" applyNumberFormat="1" applyFont="1" applyFill="1" applyBorder="1" applyAlignment="1" applyProtection="1">
      <alignment horizontal="left" vertical="center" wrapText="1"/>
      <protection hidden="1"/>
    </xf>
    <xf numFmtId="165" fontId="4" fillId="3" borderId="39" xfId="0" applyNumberFormat="1" applyFont="1" applyFill="1" applyBorder="1" applyAlignment="1" applyProtection="1">
      <alignment horizontal="left" vertical="center" wrapText="1"/>
      <protection hidden="1"/>
    </xf>
    <xf numFmtId="10" fontId="5" fillId="3" borderId="9" xfId="0" applyNumberFormat="1" applyFont="1" applyFill="1" applyBorder="1" applyAlignment="1" applyProtection="1">
      <alignment horizontal="left" vertical="center" wrapText="1"/>
      <protection hidden="1"/>
    </xf>
    <xf numFmtId="0" fontId="5" fillId="2" borderId="24" xfId="0" applyFont="1" applyFill="1" applyBorder="1" applyProtection="1">
      <protection hidden="1"/>
    </xf>
    <xf numFmtId="0" fontId="3" fillId="5" borderId="9" xfId="0" applyFont="1" applyFill="1" applyBorder="1" applyAlignment="1" applyProtection="1">
      <alignment vertical="center" wrapText="1"/>
      <protection hidden="1"/>
    </xf>
    <xf numFmtId="0" fontId="5" fillId="2" borderId="58" xfId="0" applyFont="1" applyFill="1" applyBorder="1" applyProtection="1">
      <protection hidden="1"/>
    </xf>
    <xf numFmtId="0" fontId="4" fillId="2" borderId="3" xfId="0" applyFont="1" applyFill="1" applyBorder="1" applyAlignment="1" applyProtection="1">
      <alignment vertical="center" wrapText="1"/>
      <protection hidden="1"/>
    </xf>
    <xf numFmtId="10" fontId="5" fillId="3" borderId="1" xfId="0" applyNumberFormat="1" applyFont="1" applyFill="1" applyBorder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vertical="center" wrapText="1"/>
      <protection hidden="1"/>
    </xf>
    <xf numFmtId="0" fontId="5" fillId="2" borderId="5" xfId="0" applyFont="1" applyFill="1" applyBorder="1" applyProtection="1">
      <protection hidden="1"/>
    </xf>
    <xf numFmtId="0" fontId="4" fillId="2" borderId="44" xfId="0" applyFont="1" applyFill="1" applyBorder="1" applyAlignment="1" applyProtection="1">
      <alignment vertical="center" wrapText="1"/>
      <protection hidden="1"/>
    </xf>
    <xf numFmtId="9" fontId="4" fillId="2" borderId="0" xfId="0" applyNumberFormat="1" applyFont="1" applyFill="1" applyAlignment="1" applyProtection="1">
      <alignment horizontal="left" vertical="center" wrapText="1"/>
      <protection hidden="1"/>
    </xf>
    <xf numFmtId="9" fontId="4" fillId="2" borderId="40" xfId="0" applyNumberFormat="1" applyFont="1" applyFill="1" applyBorder="1" applyAlignment="1" applyProtection="1">
      <alignment horizontal="left" vertical="center" wrapText="1"/>
      <protection hidden="1"/>
    </xf>
    <xf numFmtId="10" fontId="4" fillId="2" borderId="10" xfId="0" applyNumberFormat="1" applyFont="1" applyFill="1" applyBorder="1" applyAlignment="1" applyProtection="1">
      <alignment horizontal="left" vertical="center" wrapText="1"/>
      <protection hidden="1"/>
    </xf>
    <xf numFmtId="0" fontId="1" fillId="2" borderId="5" xfId="0" applyFont="1" applyFill="1" applyBorder="1" applyProtection="1">
      <protection hidden="1"/>
    </xf>
    <xf numFmtId="0" fontId="5" fillId="2" borderId="17" xfId="0" applyFont="1" applyFill="1" applyBorder="1" applyAlignment="1" applyProtection="1">
      <alignment horizontal="left" vertical="center" wrapText="1"/>
      <protection hidden="1"/>
    </xf>
    <xf numFmtId="0" fontId="5" fillId="2" borderId="18" xfId="0" applyFont="1" applyFill="1" applyBorder="1" applyAlignment="1" applyProtection="1">
      <alignment horizontal="left" vertical="center" wrapText="1"/>
      <protection hidden="1"/>
    </xf>
    <xf numFmtId="0" fontId="5" fillId="2" borderId="20" xfId="0" applyFont="1" applyFill="1" applyBorder="1" applyAlignment="1" applyProtection="1">
      <alignment horizontal="center" vertical="center" wrapText="1"/>
      <protection hidden="1"/>
    </xf>
    <xf numFmtId="0" fontId="5" fillId="2" borderId="25" xfId="0" applyFont="1" applyFill="1" applyBorder="1" applyAlignment="1" applyProtection="1">
      <alignment horizontal="center" vertical="center" wrapText="1"/>
      <protection hidden="1"/>
    </xf>
    <xf numFmtId="0" fontId="5" fillId="2" borderId="21" xfId="0" applyFont="1" applyFill="1" applyBorder="1" applyAlignment="1" applyProtection="1">
      <alignment horizontal="center" vertical="center" wrapText="1"/>
      <protection hidden="1"/>
    </xf>
    <xf numFmtId="0" fontId="5" fillId="2" borderId="43" xfId="0" applyFont="1" applyFill="1" applyBorder="1" applyProtection="1">
      <protection hidden="1"/>
    </xf>
    <xf numFmtId="0" fontId="5" fillId="7" borderId="28" xfId="0" applyFont="1" applyFill="1" applyBorder="1" applyAlignment="1" applyProtection="1">
      <alignment horizontal="center" vertical="center" wrapText="1"/>
      <protection hidden="1"/>
    </xf>
    <xf numFmtId="0" fontId="5" fillId="7" borderId="27" xfId="0" applyFont="1" applyFill="1" applyBorder="1" applyAlignment="1" applyProtection="1">
      <alignment horizontal="center" vertical="center" wrapText="1"/>
      <protection hidden="1"/>
    </xf>
    <xf numFmtId="0" fontId="1" fillId="2" borderId="24" xfId="0" applyFont="1" applyFill="1" applyBorder="1" applyProtection="1">
      <protection hidden="1"/>
    </xf>
    <xf numFmtId="0" fontId="7" fillId="6" borderId="15" xfId="0" applyFont="1" applyFill="1" applyBorder="1" applyAlignment="1" applyProtection="1">
      <alignment horizontal="left" vertical="center" wrapText="1"/>
      <protection hidden="1"/>
    </xf>
    <xf numFmtId="0" fontId="2" fillId="5" borderId="41" xfId="0" applyFont="1" applyFill="1" applyBorder="1" applyAlignment="1" applyProtection="1">
      <alignment horizontal="left" vertical="center" wrapText="1"/>
      <protection hidden="1"/>
    </xf>
    <xf numFmtId="0" fontId="3" fillId="5" borderId="35" xfId="0" applyFont="1" applyFill="1" applyBorder="1" applyAlignment="1" applyProtection="1">
      <alignment horizontal="left" vertical="center" wrapText="1"/>
      <protection hidden="1"/>
    </xf>
    <xf numFmtId="0" fontId="3" fillId="5" borderId="8" xfId="0" applyFont="1" applyFill="1" applyBorder="1" applyAlignment="1" applyProtection="1">
      <alignment horizontal="left" vertical="center" wrapText="1"/>
      <protection hidden="1"/>
    </xf>
    <xf numFmtId="0" fontId="3" fillId="5" borderId="48" xfId="0" applyFont="1" applyFill="1" applyBorder="1" applyAlignment="1" applyProtection="1">
      <alignment horizontal="center" vertical="center" wrapText="1"/>
      <protection hidden="1"/>
    </xf>
    <xf numFmtId="166" fontId="3" fillId="5" borderId="23" xfId="0" applyNumberFormat="1" applyFont="1" applyFill="1" applyBorder="1" applyAlignment="1" applyProtection="1">
      <alignment horizontal="center" vertical="center" wrapText="1"/>
      <protection hidden="1"/>
    </xf>
    <xf numFmtId="0" fontId="2" fillId="8" borderId="22" xfId="0" applyFont="1" applyFill="1" applyBorder="1" applyAlignment="1" applyProtection="1">
      <alignment horizontal="left" vertical="center" wrapText="1"/>
      <protection hidden="1"/>
    </xf>
    <xf numFmtId="0" fontId="2" fillId="8" borderId="30" xfId="0" applyFont="1" applyFill="1" applyBorder="1" applyAlignment="1" applyProtection="1">
      <alignment horizontal="left" vertical="center" wrapText="1"/>
      <protection hidden="1"/>
    </xf>
    <xf numFmtId="0" fontId="7" fillId="6" borderId="2" xfId="0" applyFont="1" applyFill="1" applyBorder="1" applyAlignment="1" applyProtection="1">
      <alignment horizontal="left" vertical="center" wrapText="1"/>
      <protection hidden="1"/>
    </xf>
    <xf numFmtId="9" fontId="4" fillId="6" borderId="2" xfId="0" applyNumberFormat="1" applyFont="1" applyFill="1" applyBorder="1" applyAlignment="1" applyProtection="1">
      <alignment horizontal="left" vertical="center" wrapText="1"/>
      <protection hidden="1"/>
    </xf>
    <xf numFmtId="10" fontId="5" fillId="3" borderId="32" xfId="0" applyNumberFormat="1" applyFont="1" applyFill="1" applyBorder="1" applyAlignment="1" applyProtection="1">
      <alignment horizontal="left" vertical="center" wrapText="1"/>
      <protection hidden="1"/>
    </xf>
    <xf numFmtId="164" fontId="5" fillId="3" borderId="34" xfId="0" applyNumberFormat="1" applyFont="1" applyFill="1" applyBorder="1" applyAlignment="1" applyProtection="1">
      <alignment horizontal="left" vertical="center" wrapText="1"/>
      <protection hidden="1"/>
    </xf>
    <xf numFmtId="0" fontId="3" fillId="5" borderId="38" xfId="0" applyFont="1" applyFill="1" applyBorder="1" applyAlignment="1" applyProtection="1">
      <alignment horizontal="center" vertical="center" wrapText="1"/>
      <protection hidden="1"/>
    </xf>
    <xf numFmtId="166" fontId="3" fillId="5" borderId="42" xfId="0" applyNumberFormat="1" applyFont="1" applyFill="1" applyBorder="1" applyAlignment="1" applyProtection="1">
      <alignment horizontal="center" vertical="center" wrapText="1"/>
      <protection hidden="1"/>
    </xf>
    <xf numFmtId="10" fontId="5" fillId="3" borderId="31" xfId="0" applyNumberFormat="1" applyFont="1" applyFill="1" applyBorder="1" applyAlignment="1" applyProtection="1">
      <alignment horizontal="left" vertical="center" wrapText="1"/>
      <protection hidden="1"/>
    </xf>
    <xf numFmtId="0" fontId="4" fillId="2" borderId="5" xfId="0" applyFont="1" applyFill="1" applyBorder="1" applyAlignment="1" applyProtection="1">
      <alignment vertical="center" wrapText="1"/>
      <protection hidden="1"/>
    </xf>
    <xf numFmtId="10" fontId="4" fillId="2" borderId="0" xfId="0" applyNumberFormat="1" applyFont="1" applyFill="1" applyAlignment="1" applyProtection="1">
      <alignment vertical="center" wrapText="1"/>
      <protection hidden="1"/>
    </xf>
    <xf numFmtId="10" fontId="5" fillId="2" borderId="0" xfId="0" applyNumberFormat="1" applyFont="1" applyFill="1" applyAlignment="1" applyProtection="1">
      <alignment vertical="center" wrapText="1"/>
      <protection hidden="1"/>
    </xf>
    <xf numFmtId="0" fontId="5" fillId="2" borderId="12" xfId="0" applyFont="1" applyFill="1" applyBorder="1" applyAlignment="1" applyProtection="1">
      <alignment vertical="center" wrapText="1"/>
      <protection hidden="1"/>
    </xf>
    <xf numFmtId="10" fontId="5" fillId="2" borderId="5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5" fillId="7" borderId="29" xfId="0" applyFont="1" applyFill="1" applyBorder="1" applyAlignment="1" applyProtection="1">
      <alignment horizontal="center" vertical="center" wrapText="1"/>
      <protection hidden="1"/>
    </xf>
    <xf numFmtId="0" fontId="2" fillId="5" borderId="15" xfId="0" applyFont="1" applyFill="1" applyBorder="1" applyAlignment="1" applyProtection="1">
      <alignment horizontal="left" vertical="center" wrapText="1"/>
      <protection hidden="1"/>
    </xf>
    <xf numFmtId="166" fontId="3" fillId="5" borderId="46" xfId="0" applyNumberFormat="1" applyFont="1" applyFill="1" applyBorder="1" applyAlignment="1" applyProtection="1">
      <alignment horizontal="left" vertical="center" wrapText="1"/>
      <protection hidden="1"/>
    </xf>
    <xf numFmtId="9" fontId="4" fillId="6" borderId="39" xfId="0" applyNumberFormat="1" applyFont="1" applyFill="1" applyBorder="1" applyAlignment="1" applyProtection="1">
      <alignment horizontal="left" vertical="center" wrapText="1"/>
      <protection hidden="1"/>
    </xf>
    <xf numFmtId="0" fontId="5" fillId="3" borderId="47" xfId="0" applyFont="1" applyFill="1" applyBorder="1" applyAlignment="1" applyProtection="1">
      <alignment vertical="center" wrapText="1"/>
      <protection hidden="1"/>
    </xf>
    <xf numFmtId="0" fontId="5" fillId="3" borderId="37" xfId="0" applyFont="1" applyFill="1" applyBorder="1" applyAlignment="1" applyProtection="1">
      <alignment vertical="center" wrapText="1"/>
      <protection hidden="1"/>
    </xf>
    <xf numFmtId="0" fontId="5" fillId="2" borderId="5" xfId="0" applyFont="1" applyFill="1" applyBorder="1" applyAlignment="1" applyProtection="1">
      <alignment vertical="center" wrapText="1"/>
      <protection hidden="1"/>
    </xf>
    <xf numFmtId="0" fontId="6" fillId="2" borderId="44" xfId="0" applyFont="1" applyFill="1" applyBorder="1" applyAlignment="1" applyProtection="1">
      <alignment horizontal="center" vertical="center" wrapText="1"/>
      <protection hidden="1"/>
    </xf>
    <xf numFmtId="0" fontId="6" fillId="2" borderId="19" xfId="0" applyFont="1" applyFill="1" applyBorder="1" applyAlignment="1" applyProtection="1">
      <alignment horizontal="center" vertical="center" wrapText="1"/>
      <protection hidden="1"/>
    </xf>
    <xf numFmtId="0" fontId="7" fillId="6" borderId="14" xfId="0" applyFont="1" applyFill="1" applyBorder="1" applyAlignment="1" applyProtection="1">
      <alignment horizontal="left" vertical="center" wrapText="1"/>
      <protection hidden="1"/>
    </xf>
    <xf numFmtId="0" fontId="7" fillId="6" borderId="8" xfId="0" applyFont="1" applyFill="1" applyBorder="1" applyAlignment="1" applyProtection="1">
      <alignment horizontal="left" vertical="center" wrapText="1"/>
      <protection hidden="1"/>
    </xf>
    <xf numFmtId="0" fontId="3" fillId="5" borderId="33" xfId="0" applyFont="1" applyFill="1" applyBorder="1" applyAlignment="1" applyProtection="1">
      <alignment horizontal="left" vertical="center" wrapText="1"/>
      <protection hidden="1"/>
    </xf>
    <xf numFmtId="0" fontId="7" fillId="6" borderId="9" xfId="0" applyFont="1" applyFill="1" applyBorder="1" applyAlignment="1" applyProtection="1">
      <alignment horizontal="left" vertical="center" wrapText="1"/>
      <protection hidden="1"/>
    </xf>
    <xf numFmtId="0" fontId="7" fillId="6" borderId="11" xfId="0" applyFont="1" applyFill="1" applyBorder="1" applyAlignment="1" applyProtection="1">
      <alignment horizontal="left" vertical="center" wrapText="1"/>
      <protection hidden="1"/>
    </xf>
    <xf numFmtId="164" fontId="5" fillId="3" borderId="32" xfId="1" applyNumberFormat="1" applyFont="1" applyFill="1" applyBorder="1" applyAlignment="1" applyProtection="1">
      <alignment horizontal="left" vertical="center" wrapText="1"/>
      <protection hidden="1"/>
    </xf>
    <xf numFmtId="164" fontId="5" fillId="3" borderId="11" xfId="0" applyNumberFormat="1" applyFont="1" applyFill="1" applyBorder="1" applyAlignment="1" applyProtection="1">
      <alignment horizontal="left" vertical="center" wrapText="1"/>
      <protection hidden="1"/>
    </xf>
    <xf numFmtId="0" fontId="14" fillId="2" borderId="0" xfId="0" applyFont="1" applyFill="1" applyAlignment="1" applyProtection="1">
      <alignment horizontal="left" vertical="center" wrapText="1"/>
      <protection hidden="1"/>
    </xf>
    <xf numFmtId="0" fontId="4" fillId="2" borderId="7" xfId="0" applyFont="1" applyFill="1" applyBorder="1" applyAlignment="1" applyProtection="1">
      <alignment horizontal="left" vertical="center" wrapText="1"/>
      <protection hidden="1"/>
    </xf>
    <xf numFmtId="0" fontId="5" fillId="2" borderId="20" xfId="0" applyFont="1" applyFill="1" applyBorder="1" applyAlignment="1" applyProtection="1">
      <alignment horizontal="center" vertical="center" wrapText="1"/>
      <protection hidden="1"/>
    </xf>
    <xf numFmtId="0" fontId="7" fillId="6" borderId="53" xfId="0" applyFont="1" applyFill="1" applyBorder="1" applyAlignment="1" applyProtection="1">
      <alignment vertical="center" wrapText="1"/>
      <protection hidden="1"/>
    </xf>
    <xf numFmtId="9" fontId="4" fillId="3" borderId="39" xfId="0" applyNumberFormat="1" applyFont="1" applyFill="1" applyBorder="1" applyAlignment="1" applyProtection="1">
      <alignment horizontal="left" vertical="center" wrapText="1"/>
      <protection hidden="1"/>
    </xf>
    <xf numFmtId="0" fontId="3" fillId="5" borderId="31" xfId="0" applyFont="1" applyFill="1" applyBorder="1" applyAlignment="1" applyProtection="1">
      <alignment vertical="center" wrapText="1"/>
      <protection hidden="1"/>
    </xf>
    <xf numFmtId="0" fontId="5" fillId="2" borderId="3" xfId="0" applyFont="1" applyFill="1" applyBorder="1" applyAlignment="1" applyProtection="1">
      <alignment vertical="center" wrapText="1"/>
      <protection hidden="1"/>
    </xf>
    <xf numFmtId="0" fontId="4" fillId="2" borderId="45" xfId="0" applyFont="1" applyFill="1" applyBorder="1" applyAlignment="1" applyProtection="1">
      <alignment vertical="center" wrapText="1"/>
      <protection hidden="1"/>
    </xf>
    <xf numFmtId="9" fontId="4" fillId="2" borderId="12" xfId="0" applyNumberFormat="1" applyFont="1" applyFill="1" applyBorder="1" applyAlignment="1" applyProtection="1">
      <alignment horizontal="left" vertical="center" wrapText="1"/>
      <protection hidden="1"/>
    </xf>
    <xf numFmtId="0" fontId="5" fillId="4" borderId="0" xfId="0" applyFont="1" applyFill="1" applyProtection="1">
      <protection hidden="1"/>
    </xf>
    <xf numFmtId="0" fontId="5" fillId="4" borderId="52" xfId="0" applyFont="1" applyFill="1" applyBorder="1" applyProtection="1">
      <protection hidden="1"/>
    </xf>
    <xf numFmtId="0" fontId="10" fillId="8" borderId="15" xfId="0" applyFont="1" applyFill="1" applyBorder="1" applyAlignment="1" applyProtection="1">
      <alignment horizontal="left" vertical="center" wrapText="1"/>
      <protection hidden="1"/>
    </xf>
    <xf numFmtId="10" fontId="5" fillId="3" borderId="39" xfId="0" applyNumberFormat="1" applyFont="1" applyFill="1" applyBorder="1" applyAlignment="1" applyProtection="1">
      <alignment horizontal="left" vertical="center" wrapText="1"/>
      <protection hidden="1"/>
    </xf>
    <xf numFmtId="0" fontId="14" fillId="2" borderId="0" xfId="0" applyFont="1" applyFill="1" applyAlignment="1" applyProtection="1">
      <alignment horizontal="left" vertical="center" wrapText="1"/>
      <protection hidden="1"/>
    </xf>
    <xf numFmtId="0" fontId="0" fillId="0" borderId="0" xfId="0" applyProtection="1">
      <protection hidden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589593"/>
      <color rgb="FF153E3E"/>
      <color rgb="FFA9CBCA"/>
      <color rgb="FFFF6C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48155</xdr:colOff>
      <xdr:row>0</xdr:row>
      <xdr:rowOff>162720</xdr:rowOff>
    </xdr:from>
    <xdr:to>
      <xdr:col>1</xdr:col>
      <xdr:colOff>1962680</xdr:colOff>
      <xdr:row>4</xdr:row>
      <xdr:rowOff>132450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1BAC067-990A-242D-AADE-AF3EEE433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124" y="162720"/>
          <a:ext cx="1914525" cy="731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C97C-D306-444B-9CB4-377E53E0A16C}">
  <dimension ref="A1:AE188"/>
  <sheetViews>
    <sheetView tabSelected="1" zoomScale="80" zoomScaleNormal="80" workbookViewId="0">
      <selection activeCell="L13" sqref="L13"/>
    </sheetView>
  </sheetViews>
  <sheetFormatPr defaultRowHeight="15" x14ac:dyDescent="0.25"/>
  <cols>
    <col min="1" max="1" width="2.7109375" style="4" customWidth="1"/>
    <col min="2" max="2" width="58.42578125" style="101" customWidth="1"/>
    <col min="3" max="3" width="33.5703125" style="101" customWidth="1"/>
    <col min="4" max="4" width="1.140625" style="4" customWidth="1"/>
    <col min="5" max="5" width="27.85546875" style="4" customWidth="1"/>
    <col min="6" max="6" width="27.7109375" style="4" customWidth="1"/>
    <col min="7" max="7" width="1.140625" style="4" customWidth="1"/>
    <col min="8" max="8" width="32.28515625" style="4" customWidth="1"/>
    <col min="9" max="9" width="25.85546875" style="4" customWidth="1"/>
    <col min="10" max="10" width="1" style="4" customWidth="1"/>
    <col min="11" max="11" width="25.140625" style="4" customWidth="1"/>
    <col min="12" max="12" width="26" style="4" customWidth="1"/>
    <col min="13" max="13" width="1.28515625" style="4" customWidth="1"/>
    <col min="14" max="14" width="26.85546875" style="4" customWidth="1"/>
    <col min="15" max="15" width="22.5703125" style="4" customWidth="1"/>
    <col min="16" max="16" width="37.85546875" style="4" customWidth="1"/>
    <col min="17" max="17" width="50.42578125" style="4" customWidth="1"/>
    <col min="18" max="31" width="9.140625" style="4"/>
    <col min="32" max="16384" width="9.140625" style="101"/>
  </cols>
  <sheetData>
    <row r="1" spans="1:17" s="4" customFormat="1" x14ac:dyDescent="0.25"/>
    <row r="2" spans="1:17" s="4" customFormat="1" x14ac:dyDescent="0.25"/>
    <row r="3" spans="1:17" s="4" customFormat="1" x14ac:dyDescent="0.25">
      <c r="B3" s="5"/>
    </row>
    <row r="4" spans="1:17" s="4" customFormat="1" x14ac:dyDescent="0.25"/>
    <row r="5" spans="1:17" s="4" customFormat="1" x14ac:dyDescent="0.25"/>
    <row r="6" spans="1:17" s="4" customFormat="1" x14ac:dyDescent="0.25"/>
    <row r="7" spans="1:17" s="4" customFormat="1" x14ac:dyDescent="0.25">
      <c r="B7" s="6" t="s">
        <v>18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7" s="4" customFormat="1" ht="23.25" customHeight="1" x14ac:dyDescent="0.25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7" s="4" customFormat="1" ht="17.25" customHeight="1" x14ac:dyDescent="0.25"/>
    <row r="10" spans="1:17" s="4" customFormat="1" ht="26.25" x14ac:dyDescent="0.35">
      <c r="A10" s="10"/>
      <c r="B10" s="11" t="s">
        <v>16</v>
      </c>
      <c r="C10" s="12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5"/>
      <c r="Q10" s="5"/>
    </row>
    <row r="11" spans="1:17" s="4" customFormat="1" ht="42" customHeight="1" x14ac:dyDescent="0.35">
      <c r="A11" s="10"/>
      <c r="B11" s="13" t="s">
        <v>22</v>
      </c>
      <c r="C11" s="14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5"/>
      <c r="Q11" s="5"/>
    </row>
    <row r="12" spans="1:17" s="4" customFormat="1" ht="42" customHeight="1" x14ac:dyDescent="0.35">
      <c r="A12" s="10"/>
      <c r="B12" s="15" t="s">
        <v>11</v>
      </c>
      <c r="C12" s="16"/>
      <c r="D12" s="10"/>
      <c r="E12" s="17" t="s">
        <v>9</v>
      </c>
      <c r="F12" s="18" t="s">
        <v>12</v>
      </c>
      <c r="G12" s="10"/>
      <c r="H12" s="19" t="s">
        <v>20</v>
      </c>
      <c r="I12" s="20"/>
      <c r="J12" s="10"/>
      <c r="K12" s="21" t="s">
        <v>21</v>
      </c>
      <c r="L12" s="22"/>
      <c r="M12" s="10"/>
      <c r="N12" s="23"/>
      <c r="O12" s="18" t="s">
        <v>10</v>
      </c>
      <c r="P12" s="5"/>
      <c r="Q12" s="5"/>
    </row>
    <row r="13" spans="1:17" s="4" customFormat="1" ht="42" x14ac:dyDescent="0.35">
      <c r="A13" s="10"/>
      <c r="B13" s="24" t="s">
        <v>3</v>
      </c>
      <c r="C13" s="1">
        <v>5000</v>
      </c>
      <c r="D13" s="25"/>
      <c r="E13" s="26">
        <v>0.2</v>
      </c>
      <c r="F13" s="27">
        <v>0.02</v>
      </c>
      <c r="G13" s="10"/>
      <c r="H13" s="28">
        <v>2.1999999999999999E-2</v>
      </c>
      <c r="I13" s="29"/>
      <c r="J13" s="10"/>
      <c r="K13" s="30" t="s">
        <v>2</v>
      </c>
      <c r="L13" s="2">
        <v>0.02</v>
      </c>
      <c r="M13" s="31"/>
      <c r="N13" s="32"/>
      <c r="O13" s="33">
        <f>IFERROR(IF(L13&gt;=0,E13*L13,"0"),"Digite um número válido")</f>
        <v>4.0000000000000001E-3</v>
      </c>
      <c r="P13" s="5"/>
      <c r="Q13" s="5"/>
    </row>
    <row r="14" spans="1:17" s="4" customFormat="1" ht="21" x14ac:dyDescent="0.35">
      <c r="A14" s="10"/>
      <c r="B14" s="34"/>
      <c r="C14" s="34"/>
      <c r="D14" s="34"/>
      <c r="E14" s="34"/>
      <c r="F14" s="34"/>
      <c r="G14" s="34"/>
      <c r="H14" s="34"/>
      <c r="I14" s="10"/>
      <c r="J14" s="35"/>
      <c r="K14" s="36"/>
      <c r="L14" s="37"/>
      <c r="M14" s="38"/>
      <c r="N14" s="34"/>
      <c r="O14" s="39"/>
      <c r="P14" s="40"/>
      <c r="Q14" s="5"/>
    </row>
    <row r="15" spans="1:17" s="4" customFormat="1" ht="21" x14ac:dyDescent="0.35">
      <c r="A15" s="10"/>
      <c r="B15" s="41" t="s">
        <v>12</v>
      </c>
      <c r="C15" s="42"/>
      <c r="D15" s="10"/>
      <c r="E15" s="43" t="s">
        <v>4</v>
      </c>
      <c r="F15" s="44"/>
      <c r="G15" s="10"/>
      <c r="H15" s="43" t="s">
        <v>5</v>
      </c>
      <c r="I15" s="44"/>
      <c r="J15" s="10"/>
      <c r="K15" s="43" t="s">
        <v>13</v>
      </c>
      <c r="L15" s="45"/>
      <c r="M15" s="46"/>
      <c r="N15" s="47" t="s">
        <v>14</v>
      </c>
      <c r="O15" s="48"/>
      <c r="P15" s="49"/>
      <c r="Q15" s="5"/>
    </row>
    <row r="16" spans="1:17" s="4" customFormat="1" ht="21" x14ac:dyDescent="0.35">
      <c r="A16" s="10"/>
      <c r="B16" s="50" t="s">
        <v>11</v>
      </c>
      <c r="C16" s="51" t="s">
        <v>6</v>
      </c>
      <c r="D16" s="10"/>
      <c r="E16" s="52" t="s">
        <v>7</v>
      </c>
      <c r="F16" s="53" t="s">
        <v>8</v>
      </c>
      <c r="G16" s="10"/>
      <c r="H16" s="52" t="s">
        <v>7</v>
      </c>
      <c r="I16" s="53" t="s">
        <v>8</v>
      </c>
      <c r="J16" s="10"/>
      <c r="K16" s="54" t="s">
        <v>19</v>
      </c>
      <c r="L16" s="55">
        <v>3236.8</v>
      </c>
      <c r="M16" s="10"/>
      <c r="N16" s="56" t="s">
        <v>7</v>
      </c>
      <c r="O16" s="57" t="s">
        <v>8</v>
      </c>
      <c r="P16" s="5"/>
      <c r="Q16" s="5"/>
    </row>
    <row r="17" spans="1:17" s="4" customFormat="1" ht="21" x14ac:dyDescent="0.35">
      <c r="A17" s="10"/>
      <c r="B17" s="58"/>
      <c r="C17" s="59">
        <v>0.4</v>
      </c>
      <c r="D17" s="10"/>
      <c r="E17" s="60">
        <f>N17-H17</f>
        <v>1.3999999999999999E-2</v>
      </c>
      <c r="F17" s="61">
        <f>C13*E17</f>
        <v>69.999999999999986</v>
      </c>
      <c r="G17" s="10"/>
      <c r="H17" s="60">
        <f>C17*F13</f>
        <v>8.0000000000000002E-3</v>
      </c>
      <c r="I17" s="61">
        <f>H17*C13</f>
        <v>40</v>
      </c>
      <c r="J17" s="10"/>
      <c r="K17" s="62"/>
      <c r="L17" s="63"/>
      <c r="M17" s="10"/>
      <c r="N17" s="64">
        <f>H13</f>
        <v>2.1999999999999999E-2</v>
      </c>
      <c r="O17" s="61">
        <f>I17+F17</f>
        <v>109.99999999999999</v>
      </c>
      <c r="P17" s="5"/>
      <c r="Q17" s="5"/>
    </row>
    <row r="18" spans="1:17" s="4" customFormat="1" ht="21" x14ac:dyDescent="0.35">
      <c r="A18" s="10"/>
      <c r="B18" s="65"/>
      <c r="C18" s="66"/>
      <c r="D18" s="10"/>
      <c r="E18" s="67"/>
      <c r="F18" s="68"/>
      <c r="G18" s="10"/>
      <c r="H18" s="69"/>
      <c r="I18" s="70"/>
      <c r="J18" s="10"/>
      <c r="K18" s="70"/>
      <c r="L18" s="70"/>
      <c r="M18" s="10"/>
      <c r="N18" s="70"/>
      <c r="O18" s="70"/>
      <c r="P18" s="5"/>
      <c r="Q18" s="5"/>
    </row>
    <row r="19" spans="1:17" s="4" customFormat="1" ht="21" x14ac:dyDescent="0.35">
      <c r="A19" s="10"/>
      <c r="B19" s="41" t="s">
        <v>9</v>
      </c>
      <c r="C19" s="42"/>
      <c r="D19" s="10"/>
      <c r="E19" s="43" t="s">
        <v>4</v>
      </c>
      <c r="F19" s="44"/>
      <c r="G19" s="10"/>
      <c r="H19" s="43" t="s">
        <v>5</v>
      </c>
      <c r="I19" s="44"/>
      <c r="J19" s="10"/>
      <c r="K19" s="43" t="s">
        <v>13</v>
      </c>
      <c r="L19" s="45"/>
      <c r="M19" s="46"/>
      <c r="N19" s="47" t="s">
        <v>15</v>
      </c>
      <c r="O19" s="71"/>
      <c r="P19" s="5"/>
      <c r="Q19" s="5"/>
    </row>
    <row r="20" spans="1:17" s="4" customFormat="1" ht="21" x14ac:dyDescent="0.35">
      <c r="A20" s="10"/>
      <c r="B20" s="50" t="s">
        <v>11</v>
      </c>
      <c r="C20" s="72" t="s">
        <v>6</v>
      </c>
      <c r="D20" s="10"/>
      <c r="E20" s="52" t="s">
        <v>7</v>
      </c>
      <c r="F20" s="53" t="s">
        <v>8</v>
      </c>
      <c r="G20" s="10"/>
      <c r="H20" s="52" t="s">
        <v>7</v>
      </c>
      <c r="I20" s="53" t="s">
        <v>8</v>
      </c>
      <c r="J20" s="10"/>
      <c r="K20" s="52" t="s">
        <v>7</v>
      </c>
      <c r="L20" s="73" t="s">
        <v>8</v>
      </c>
      <c r="M20" s="10"/>
      <c r="N20" s="56" t="s">
        <v>7</v>
      </c>
      <c r="O20" s="57" t="s">
        <v>8</v>
      </c>
      <c r="P20" s="5"/>
      <c r="Q20" s="5"/>
    </row>
    <row r="21" spans="1:17" s="4" customFormat="1" ht="21" x14ac:dyDescent="0.35">
      <c r="A21" s="10"/>
      <c r="B21" s="58"/>
      <c r="C21" s="74">
        <v>0.25</v>
      </c>
      <c r="D21" s="10"/>
      <c r="E21" s="28">
        <f>N21-H21</f>
        <v>3.0000000000000001E-3</v>
      </c>
      <c r="F21" s="61">
        <f>E21*C13</f>
        <v>15</v>
      </c>
      <c r="G21" s="10"/>
      <c r="H21" s="28">
        <f>O13*C21</f>
        <v>1E-3</v>
      </c>
      <c r="I21" s="61">
        <f>H21*C13</f>
        <v>5</v>
      </c>
      <c r="J21" s="10"/>
      <c r="K21" s="75" t="s">
        <v>0</v>
      </c>
      <c r="L21" s="76" t="s">
        <v>0</v>
      </c>
      <c r="M21" s="10"/>
      <c r="N21" s="64">
        <f>O13</f>
        <v>4.0000000000000001E-3</v>
      </c>
      <c r="O21" s="61">
        <f>I21+F21</f>
        <v>20</v>
      </c>
      <c r="P21" s="5"/>
      <c r="Q21" s="5"/>
    </row>
    <row r="22" spans="1:17" s="4" customFormat="1" ht="21" x14ac:dyDescent="0.35">
      <c r="A22" s="10"/>
      <c r="B22" s="65"/>
      <c r="C22" s="66"/>
      <c r="D22" s="10"/>
      <c r="E22" s="70"/>
      <c r="F22" s="68"/>
      <c r="G22" s="10"/>
      <c r="H22" s="77"/>
      <c r="I22" s="70"/>
      <c r="J22" s="10"/>
      <c r="K22" s="78"/>
      <c r="L22" s="79"/>
      <c r="M22" s="10"/>
      <c r="N22" s="70"/>
      <c r="O22" s="70"/>
      <c r="P22" s="5"/>
      <c r="Q22" s="5"/>
    </row>
    <row r="23" spans="1:17" s="4" customFormat="1" ht="21" x14ac:dyDescent="0.35">
      <c r="A23" s="10"/>
      <c r="B23" s="41" t="s">
        <v>1</v>
      </c>
      <c r="C23" s="42"/>
      <c r="D23" s="10"/>
      <c r="E23" s="43" t="s">
        <v>4</v>
      </c>
      <c r="F23" s="44"/>
      <c r="G23" s="10"/>
      <c r="H23" s="43" t="s">
        <v>5</v>
      </c>
      <c r="I23" s="44"/>
      <c r="J23" s="10"/>
      <c r="K23" s="43" t="s">
        <v>13</v>
      </c>
      <c r="L23" s="45"/>
      <c r="M23" s="46"/>
      <c r="N23" s="47" t="s">
        <v>1</v>
      </c>
      <c r="O23" s="71"/>
      <c r="P23" s="5"/>
      <c r="Q23" s="5"/>
    </row>
    <row r="24" spans="1:17" s="4" customFormat="1" ht="21" x14ac:dyDescent="0.35">
      <c r="A24" s="10"/>
      <c r="B24" s="80" t="s">
        <v>11</v>
      </c>
      <c r="C24" s="81"/>
      <c r="D24" s="10"/>
      <c r="E24" s="82" t="s">
        <v>7</v>
      </c>
      <c r="F24" s="53" t="s">
        <v>8</v>
      </c>
      <c r="G24" s="10"/>
      <c r="H24" s="52" t="s">
        <v>7</v>
      </c>
      <c r="I24" s="53" t="s">
        <v>8</v>
      </c>
      <c r="J24" s="10"/>
      <c r="K24" s="54" t="s">
        <v>19</v>
      </c>
      <c r="L24" s="55">
        <v>3236.8</v>
      </c>
      <c r="M24" s="10"/>
      <c r="N24" s="56" t="s">
        <v>7</v>
      </c>
      <c r="O24" s="57" t="s">
        <v>8</v>
      </c>
      <c r="P24" s="5"/>
      <c r="Q24" s="5"/>
    </row>
    <row r="25" spans="1:17" s="4" customFormat="1" ht="21" x14ac:dyDescent="0.35">
      <c r="A25" s="10"/>
      <c r="B25" s="83"/>
      <c r="C25" s="84"/>
      <c r="D25" s="10"/>
      <c r="E25" s="60">
        <f>E17+E21</f>
        <v>1.6999999999999998E-2</v>
      </c>
      <c r="F25" s="85">
        <f>F17+F21</f>
        <v>84.999999999999986</v>
      </c>
      <c r="G25" s="10"/>
      <c r="H25" s="60">
        <f>H17+H21</f>
        <v>9.0000000000000011E-3</v>
      </c>
      <c r="I25" s="85">
        <f>I17+I21</f>
        <v>45</v>
      </c>
      <c r="J25" s="10"/>
      <c r="K25" s="62"/>
      <c r="L25" s="63"/>
      <c r="M25" s="10"/>
      <c r="N25" s="60">
        <f>IF(OR(O13="N/A",O13="Digite um número válido"),O13,SUM(E25,H25,K25))</f>
        <v>2.5999999999999999E-2</v>
      </c>
      <c r="O25" s="86">
        <f>I25+F25</f>
        <v>130</v>
      </c>
      <c r="P25" s="5"/>
      <c r="Q25" s="5"/>
    </row>
    <row r="26" spans="1:17" s="4" customFormat="1" ht="30.75" customHeight="1" x14ac:dyDescent="0.35">
      <c r="A26" s="10"/>
      <c r="B26" s="87"/>
      <c r="C26" s="87"/>
      <c r="D26" s="87"/>
      <c r="E26" s="87"/>
      <c r="F26" s="87"/>
      <c r="G26" s="10"/>
      <c r="H26" s="10"/>
      <c r="I26" s="10"/>
      <c r="J26" s="10"/>
      <c r="K26" s="10"/>
      <c r="L26" s="10"/>
      <c r="M26" s="10"/>
      <c r="N26" s="10"/>
      <c r="O26" s="10"/>
      <c r="P26" s="5"/>
      <c r="Q26" s="5"/>
    </row>
    <row r="27" spans="1:17" s="4" customFormat="1" ht="18" customHeight="1" x14ac:dyDescent="0.3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5"/>
      <c r="Q27" s="5"/>
    </row>
    <row r="28" spans="1:17" s="4" customFormat="1" ht="26.25" x14ac:dyDescent="0.35">
      <c r="A28" s="10"/>
      <c r="B28" s="11" t="s">
        <v>16</v>
      </c>
      <c r="C28" s="88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5"/>
      <c r="Q28" s="5"/>
    </row>
    <row r="29" spans="1:17" s="4" customFormat="1" ht="42" customHeight="1" x14ac:dyDescent="0.35">
      <c r="A29" s="10"/>
      <c r="B29" s="13" t="s">
        <v>23</v>
      </c>
      <c r="C29" s="14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5"/>
      <c r="Q29" s="5"/>
    </row>
    <row r="30" spans="1:17" s="4" customFormat="1" ht="42" customHeight="1" x14ac:dyDescent="0.35">
      <c r="A30" s="10"/>
      <c r="B30" s="15" t="s">
        <v>11</v>
      </c>
      <c r="C30" s="16"/>
      <c r="D30" s="10"/>
      <c r="E30" s="17" t="s">
        <v>9</v>
      </c>
      <c r="F30" s="89" t="s">
        <v>12</v>
      </c>
      <c r="G30" s="20"/>
      <c r="H30" s="19" t="s">
        <v>20</v>
      </c>
      <c r="I30" s="20"/>
      <c r="J30" s="10"/>
      <c r="K30" s="21" t="s">
        <v>21</v>
      </c>
      <c r="L30" s="22"/>
      <c r="M30" s="10"/>
      <c r="N30" s="23"/>
      <c r="O30" s="19" t="s">
        <v>10</v>
      </c>
      <c r="P30" s="5"/>
      <c r="Q30" s="5"/>
    </row>
    <row r="31" spans="1:17" s="4" customFormat="1" ht="42" x14ac:dyDescent="0.35">
      <c r="A31" s="10"/>
      <c r="B31" s="90" t="s">
        <v>3</v>
      </c>
      <c r="C31" s="3">
        <v>5000</v>
      </c>
      <c r="D31" s="10"/>
      <c r="E31" s="26">
        <v>0.2</v>
      </c>
      <c r="F31" s="91">
        <v>0.02</v>
      </c>
      <c r="G31" s="10"/>
      <c r="H31" s="60">
        <v>2.1999999999999999E-2</v>
      </c>
      <c r="I31" s="29"/>
      <c r="J31" s="10"/>
      <c r="K31" s="92" t="s">
        <v>2</v>
      </c>
      <c r="L31" s="2">
        <v>-0.02</v>
      </c>
      <c r="M31" s="10"/>
      <c r="N31" s="93"/>
      <c r="O31" s="33">
        <f>IFERROR(IF(L31&gt;=0,E31*L31,0),"Digite um número válido")</f>
        <v>0</v>
      </c>
      <c r="P31" s="5"/>
      <c r="Q31" s="5"/>
    </row>
    <row r="32" spans="1:17" s="4" customFormat="1" ht="13.5" customHeight="1" x14ac:dyDescent="0.35">
      <c r="A32" s="10"/>
      <c r="B32" s="34"/>
      <c r="C32" s="34"/>
      <c r="D32" s="34"/>
      <c r="E32" s="34"/>
      <c r="F32" s="34"/>
      <c r="G32" s="34"/>
      <c r="H32" s="34"/>
      <c r="I32" s="10"/>
      <c r="J32" s="10"/>
      <c r="K32" s="94"/>
      <c r="L32" s="95"/>
      <c r="M32" s="10"/>
      <c r="N32" s="34"/>
      <c r="O32" s="39"/>
      <c r="P32" s="40"/>
      <c r="Q32" s="5"/>
    </row>
    <row r="33" spans="1:17" s="4" customFormat="1" ht="21" x14ac:dyDescent="0.35">
      <c r="A33" s="10"/>
      <c r="B33" s="41" t="s">
        <v>12</v>
      </c>
      <c r="C33" s="42"/>
      <c r="D33" s="10"/>
      <c r="E33" s="43" t="s">
        <v>4</v>
      </c>
      <c r="F33" s="45"/>
      <c r="G33" s="20"/>
      <c r="H33" s="43" t="s">
        <v>5</v>
      </c>
      <c r="I33" s="44"/>
      <c r="J33" s="10"/>
      <c r="K33" s="43" t="s">
        <v>13</v>
      </c>
      <c r="L33" s="45"/>
      <c r="M33" s="46"/>
      <c r="N33" s="47" t="s">
        <v>14</v>
      </c>
      <c r="O33" s="71"/>
      <c r="P33" s="5"/>
      <c r="Q33" s="5"/>
    </row>
    <row r="34" spans="1:17" s="4" customFormat="1" ht="18" customHeight="1" x14ac:dyDescent="0.35">
      <c r="A34" s="10"/>
      <c r="B34" s="50" t="s">
        <v>11</v>
      </c>
      <c r="C34" s="72" t="s">
        <v>6</v>
      </c>
      <c r="D34" s="10"/>
      <c r="E34" s="52" t="s">
        <v>7</v>
      </c>
      <c r="F34" s="53" t="s">
        <v>8</v>
      </c>
      <c r="G34" s="10"/>
      <c r="H34" s="52" t="s">
        <v>7</v>
      </c>
      <c r="I34" s="53" t="s">
        <v>8</v>
      </c>
      <c r="J34" s="10"/>
      <c r="K34" s="54" t="s">
        <v>19</v>
      </c>
      <c r="L34" s="55">
        <v>3236.8</v>
      </c>
      <c r="M34" s="10"/>
      <c r="N34" s="56" t="s">
        <v>7</v>
      </c>
      <c r="O34" s="57" t="s">
        <v>8</v>
      </c>
      <c r="P34" s="5"/>
      <c r="Q34" s="5"/>
    </row>
    <row r="35" spans="1:17" s="4" customFormat="1" ht="21" x14ac:dyDescent="0.35">
      <c r="A35" s="10"/>
      <c r="B35" s="58"/>
      <c r="C35" s="74">
        <v>0.4</v>
      </c>
      <c r="D35" s="10"/>
      <c r="E35" s="60">
        <f>N35-H35</f>
        <v>1.3999999999999999E-2</v>
      </c>
      <c r="F35" s="61">
        <f>C31*E35</f>
        <v>69.999999999999986</v>
      </c>
      <c r="G35" s="10"/>
      <c r="H35" s="60">
        <f>C35*F31</f>
        <v>8.0000000000000002E-3</v>
      </c>
      <c r="I35" s="61">
        <f>H35*C31</f>
        <v>40</v>
      </c>
      <c r="J35" s="10"/>
      <c r="K35" s="62"/>
      <c r="L35" s="63"/>
      <c r="M35" s="10"/>
      <c r="N35" s="64">
        <f>IF(OR(O31="N/A",O31="Digite um número válido"),O31,H31)</f>
        <v>2.1999999999999999E-2</v>
      </c>
      <c r="O35" s="61">
        <f>IF(OR(O31="N/A",O31="Digite um número válido"),O31,C31*N35)</f>
        <v>110</v>
      </c>
      <c r="P35" s="5"/>
      <c r="Q35" s="5"/>
    </row>
    <row r="36" spans="1:17" s="4" customFormat="1" ht="21" x14ac:dyDescent="0.35">
      <c r="A36" s="10"/>
      <c r="B36" s="65"/>
      <c r="C36" s="66"/>
      <c r="D36" s="10"/>
      <c r="E36" s="67"/>
      <c r="F36" s="68"/>
      <c r="G36" s="10"/>
      <c r="H36" s="69"/>
      <c r="I36" s="70"/>
      <c r="J36" s="10"/>
      <c r="K36" s="70"/>
      <c r="L36" s="70"/>
      <c r="M36" s="10"/>
      <c r="N36" s="70"/>
      <c r="O36" s="70"/>
      <c r="P36" s="5"/>
      <c r="Q36" s="5"/>
    </row>
    <row r="37" spans="1:17" s="4" customFormat="1" ht="21" customHeight="1" x14ac:dyDescent="0.35">
      <c r="A37" s="10"/>
      <c r="B37" s="41" t="s">
        <v>9</v>
      </c>
      <c r="C37" s="42"/>
      <c r="D37" s="10"/>
      <c r="E37" s="43" t="s">
        <v>4</v>
      </c>
      <c r="F37" s="44"/>
      <c r="G37" s="10"/>
      <c r="H37" s="43" t="s">
        <v>5</v>
      </c>
      <c r="I37" s="44"/>
      <c r="J37" s="10"/>
      <c r="K37" s="43" t="s">
        <v>13</v>
      </c>
      <c r="L37" s="45"/>
      <c r="M37" s="46"/>
      <c r="N37" s="47" t="s">
        <v>15</v>
      </c>
      <c r="O37" s="71"/>
      <c r="P37" s="49"/>
      <c r="Q37" s="5"/>
    </row>
    <row r="38" spans="1:17" s="4" customFormat="1" ht="21" x14ac:dyDescent="0.35">
      <c r="A38" s="10"/>
      <c r="B38" s="50" t="s">
        <v>11</v>
      </c>
      <c r="C38" s="51" t="s">
        <v>6</v>
      </c>
      <c r="D38" s="10"/>
      <c r="E38" s="52" t="s">
        <v>7</v>
      </c>
      <c r="F38" s="53" t="s">
        <v>8</v>
      </c>
      <c r="G38" s="10"/>
      <c r="H38" s="52" t="s">
        <v>7</v>
      </c>
      <c r="I38" s="53" t="s">
        <v>8</v>
      </c>
      <c r="J38" s="10"/>
      <c r="K38" s="52" t="s">
        <v>7</v>
      </c>
      <c r="L38" s="73" t="s">
        <v>8</v>
      </c>
      <c r="M38" s="10"/>
      <c r="N38" s="56" t="s">
        <v>7</v>
      </c>
      <c r="O38" s="57" t="s">
        <v>8</v>
      </c>
      <c r="P38" s="5"/>
      <c r="Q38" s="5"/>
    </row>
    <row r="39" spans="1:17" s="4" customFormat="1" ht="21" x14ac:dyDescent="0.35">
      <c r="A39" s="10"/>
      <c r="B39" s="58"/>
      <c r="C39" s="59">
        <v>0.25</v>
      </c>
      <c r="D39" s="10"/>
      <c r="E39" s="28">
        <f>N39-H39</f>
        <v>0</v>
      </c>
      <c r="F39" s="61">
        <f>E39*C31</f>
        <v>0</v>
      </c>
      <c r="G39" s="10"/>
      <c r="H39" s="28">
        <f>O31*C39</f>
        <v>0</v>
      </c>
      <c r="I39" s="61">
        <f>H39*C31</f>
        <v>0</v>
      </c>
      <c r="J39" s="10"/>
      <c r="K39" s="75" t="s">
        <v>0</v>
      </c>
      <c r="L39" s="76" t="s">
        <v>0</v>
      </c>
      <c r="M39" s="10"/>
      <c r="N39" s="64">
        <f>O31</f>
        <v>0</v>
      </c>
      <c r="O39" s="61">
        <f>I39+F39</f>
        <v>0</v>
      </c>
      <c r="P39" s="5"/>
      <c r="Q39" s="5"/>
    </row>
    <row r="40" spans="1:17" s="4" customFormat="1" ht="21" x14ac:dyDescent="0.35">
      <c r="A40" s="10"/>
      <c r="B40" s="65"/>
      <c r="C40" s="66"/>
      <c r="D40" s="10"/>
      <c r="E40" s="70"/>
      <c r="F40" s="68"/>
      <c r="G40" s="10"/>
      <c r="H40" s="77"/>
      <c r="I40" s="70"/>
      <c r="J40" s="10"/>
      <c r="K40" s="78"/>
      <c r="L40" s="79"/>
      <c r="M40" s="10"/>
      <c r="N40" s="70"/>
      <c r="O40" s="70"/>
      <c r="P40" s="5"/>
      <c r="Q40" s="5"/>
    </row>
    <row r="41" spans="1:17" s="4" customFormat="1" ht="21" x14ac:dyDescent="0.35">
      <c r="A41" s="10"/>
      <c r="B41" s="41" t="s">
        <v>1</v>
      </c>
      <c r="C41" s="42"/>
      <c r="D41" s="10"/>
      <c r="E41" s="43" t="s">
        <v>4</v>
      </c>
      <c r="F41" s="44"/>
      <c r="G41" s="10"/>
      <c r="H41" s="43" t="s">
        <v>5</v>
      </c>
      <c r="I41" s="44"/>
      <c r="J41" s="10"/>
      <c r="K41" s="43" t="s">
        <v>13</v>
      </c>
      <c r="L41" s="45"/>
      <c r="M41" s="46"/>
      <c r="N41" s="47" t="s">
        <v>1</v>
      </c>
      <c r="O41" s="71"/>
      <c r="P41" s="5"/>
      <c r="Q41" s="5"/>
    </row>
    <row r="42" spans="1:17" s="4" customFormat="1" ht="21" customHeight="1" x14ac:dyDescent="0.35">
      <c r="A42" s="10"/>
      <c r="B42" s="80" t="s">
        <v>11</v>
      </c>
      <c r="C42" s="81"/>
      <c r="D42" s="10"/>
      <c r="E42" s="82" t="s">
        <v>7</v>
      </c>
      <c r="F42" s="53" t="s">
        <v>8</v>
      </c>
      <c r="G42" s="10"/>
      <c r="H42" s="52" t="s">
        <v>7</v>
      </c>
      <c r="I42" s="53" t="s">
        <v>8</v>
      </c>
      <c r="J42" s="10"/>
      <c r="K42" s="54" t="s">
        <v>19</v>
      </c>
      <c r="L42" s="55">
        <v>3236.8</v>
      </c>
      <c r="M42" s="10"/>
      <c r="N42" s="56" t="s">
        <v>7</v>
      </c>
      <c r="O42" s="57" t="s">
        <v>8</v>
      </c>
      <c r="P42" s="5"/>
      <c r="Q42" s="5"/>
    </row>
    <row r="43" spans="1:17" s="4" customFormat="1" ht="21" x14ac:dyDescent="0.35">
      <c r="A43" s="10"/>
      <c r="B43" s="83"/>
      <c r="C43" s="84"/>
      <c r="D43" s="10"/>
      <c r="E43" s="60">
        <f>E35+E39</f>
        <v>1.3999999999999999E-2</v>
      </c>
      <c r="F43" s="85">
        <f>F35+F39</f>
        <v>69.999999999999986</v>
      </c>
      <c r="G43" s="10"/>
      <c r="H43" s="60">
        <f>H35+H39</f>
        <v>8.0000000000000002E-3</v>
      </c>
      <c r="I43" s="85">
        <f>I35+I39</f>
        <v>40</v>
      </c>
      <c r="J43" s="10"/>
      <c r="K43" s="62"/>
      <c r="L43" s="63"/>
      <c r="M43" s="10"/>
      <c r="N43" s="60">
        <f>IF(OR(O31="N/A",O31="Digite um número válido"),O31,SUM(E43,H43,K43))</f>
        <v>2.1999999999999999E-2</v>
      </c>
      <c r="O43" s="86">
        <f>I43+F43</f>
        <v>109.99999999999999</v>
      </c>
      <c r="P43" s="5"/>
      <c r="Q43" s="5"/>
    </row>
    <row r="44" spans="1:17" s="4" customFormat="1" ht="21" x14ac:dyDescent="0.35">
      <c r="A44" s="10"/>
      <c r="B44" s="87"/>
      <c r="C44" s="87"/>
      <c r="D44" s="87"/>
      <c r="E44" s="87"/>
      <c r="F44" s="87"/>
      <c r="G44" s="10"/>
      <c r="H44" s="10"/>
      <c r="I44" s="10"/>
      <c r="J44" s="10"/>
      <c r="K44" s="10"/>
      <c r="L44" s="10"/>
      <c r="M44" s="10"/>
      <c r="N44" s="10"/>
      <c r="O44" s="10"/>
      <c r="P44" s="5"/>
      <c r="Q44" s="5"/>
    </row>
    <row r="45" spans="1:17" s="4" customFormat="1" ht="21" x14ac:dyDescent="0.3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5"/>
      <c r="Q45" s="5"/>
    </row>
    <row r="46" spans="1:17" s="4" customFormat="1" ht="21" x14ac:dyDescent="0.35">
      <c r="A46" s="10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  <c r="P46" s="5"/>
      <c r="Q46" s="5"/>
    </row>
    <row r="47" spans="1:17" s="4" customFormat="1" ht="21" x14ac:dyDescent="0.3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5"/>
      <c r="Q47" s="5"/>
    </row>
    <row r="48" spans="1:17" s="4" customFormat="1" ht="23.25" x14ac:dyDescent="0.35">
      <c r="A48" s="10"/>
      <c r="B48" s="98" t="s">
        <v>17</v>
      </c>
      <c r="C48" s="12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5"/>
      <c r="Q48" s="5"/>
    </row>
    <row r="49" spans="1:17" s="4" customFormat="1" ht="42" customHeight="1" x14ac:dyDescent="0.35">
      <c r="A49" s="10"/>
      <c r="B49" s="13" t="s">
        <v>22</v>
      </c>
      <c r="C49" s="14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5"/>
      <c r="Q49" s="5"/>
    </row>
    <row r="50" spans="1:17" s="4" customFormat="1" ht="42" customHeight="1" x14ac:dyDescent="0.35">
      <c r="A50" s="10"/>
      <c r="B50" s="15" t="s">
        <v>11</v>
      </c>
      <c r="C50" s="16"/>
      <c r="D50" s="10"/>
      <c r="E50" s="17" t="s">
        <v>9</v>
      </c>
      <c r="F50" s="18" t="s">
        <v>12</v>
      </c>
      <c r="G50" s="10"/>
      <c r="H50" s="19" t="s">
        <v>20</v>
      </c>
      <c r="I50" s="20"/>
      <c r="J50" s="10"/>
      <c r="K50" s="21" t="s">
        <v>21</v>
      </c>
      <c r="L50" s="22"/>
      <c r="M50" s="10"/>
      <c r="N50" s="23"/>
      <c r="O50" s="18" t="s">
        <v>10</v>
      </c>
      <c r="P50" s="5"/>
      <c r="Q50" s="5"/>
    </row>
    <row r="51" spans="1:17" s="4" customFormat="1" ht="42" x14ac:dyDescent="0.35">
      <c r="A51" s="10"/>
      <c r="B51" s="24" t="s">
        <v>3</v>
      </c>
      <c r="C51" s="3">
        <v>5000</v>
      </c>
      <c r="D51" s="10"/>
      <c r="E51" s="26">
        <v>0.2</v>
      </c>
      <c r="F51" s="91">
        <v>0.02</v>
      </c>
      <c r="G51" s="10"/>
      <c r="H51" s="28">
        <v>2.1999999999999999E-2</v>
      </c>
      <c r="I51" s="29"/>
      <c r="J51" s="10"/>
      <c r="K51" s="30" t="s">
        <v>2</v>
      </c>
      <c r="L51" s="2">
        <v>0.02</v>
      </c>
      <c r="M51" s="10"/>
      <c r="N51" s="32"/>
      <c r="O51" s="99">
        <f>IFERROR(IF(L51&gt;=0,E51*L51,0),"Digite um número válido")</f>
        <v>4.0000000000000001E-3</v>
      </c>
      <c r="P51" s="5"/>
      <c r="Q51" s="5"/>
    </row>
    <row r="52" spans="1:17" s="4" customFormat="1" ht="21" x14ac:dyDescent="0.35">
      <c r="A52" s="10"/>
      <c r="B52" s="34"/>
      <c r="C52" s="34"/>
      <c r="D52" s="34"/>
      <c r="E52" s="34"/>
      <c r="F52" s="34"/>
      <c r="G52" s="34"/>
      <c r="H52" s="34"/>
      <c r="I52" s="10"/>
      <c r="J52" s="35"/>
      <c r="K52" s="36"/>
      <c r="L52" s="37"/>
      <c r="M52" s="38"/>
      <c r="N52" s="34"/>
      <c r="O52" s="39"/>
      <c r="P52" s="5"/>
      <c r="Q52" s="5"/>
    </row>
    <row r="53" spans="1:17" s="4" customFormat="1" ht="21" customHeight="1" x14ac:dyDescent="0.35">
      <c r="A53" s="10"/>
      <c r="B53" s="41" t="s">
        <v>12</v>
      </c>
      <c r="C53" s="42"/>
      <c r="D53" s="10"/>
      <c r="E53" s="43" t="s">
        <v>4</v>
      </c>
      <c r="F53" s="44"/>
      <c r="G53" s="10"/>
      <c r="H53" s="43" t="s">
        <v>5</v>
      </c>
      <c r="I53" s="44"/>
      <c r="J53" s="10"/>
      <c r="K53" s="43" t="s">
        <v>13</v>
      </c>
      <c r="L53" s="45"/>
      <c r="M53" s="46"/>
      <c r="N53" s="47" t="s">
        <v>14</v>
      </c>
      <c r="O53" s="48"/>
      <c r="P53" s="5"/>
      <c r="Q53" s="5"/>
    </row>
    <row r="54" spans="1:17" s="4" customFormat="1" ht="17.25" customHeight="1" x14ac:dyDescent="0.35">
      <c r="A54" s="10"/>
      <c r="B54" s="50" t="s">
        <v>11</v>
      </c>
      <c r="C54" s="51" t="s">
        <v>6</v>
      </c>
      <c r="D54" s="10"/>
      <c r="E54" s="52" t="s">
        <v>7</v>
      </c>
      <c r="F54" s="53" t="s">
        <v>8</v>
      </c>
      <c r="G54" s="10"/>
      <c r="H54" s="52" t="s">
        <v>7</v>
      </c>
      <c r="I54" s="53" t="s">
        <v>8</v>
      </c>
      <c r="J54" s="10"/>
      <c r="K54" s="54" t="s">
        <v>19</v>
      </c>
      <c r="L54" s="55">
        <v>3236.8</v>
      </c>
      <c r="M54" s="10"/>
      <c r="N54" s="56" t="s">
        <v>7</v>
      </c>
      <c r="O54" s="57" t="s">
        <v>8</v>
      </c>
      <c r="P54" s="5"/>
      <c r="Q54" s="5"/>
    </row>
    <row r="55" spans="1:17" s="4" customFormat="1" ht="21" x14ac:dyDescent="0.35">
      <c r="A55" s="10"/>
      <c r="B55" s="58"/>
      <c r="C55" s="59">
        <v>0.4</v>
      </c>
      <c r="D55" s="10"/>
      <c r="E55" s="60">
        <f>N55-H55</f>
        <v>1.3999999999999999E-2</v>
      </c>
      <c r="F55" s="61">
        <f>E55*C51</f>
        <v>69.999999999999986</v>
      </c>
      <c r="G55" s="10"/>
      <c r="H55" s="60">
        <f>C55*F51</f>
        <v>8.0000000000000002E-3</v>
      </c>
      <c r="I55" s="61">
        <f>H55*C51</f>
        <v>40</v>
      </c>
      <c r="J55" s="10"/>
      <c r="K55" s="62"/>
      <c r="L55" s="63"/>
      <c r="M55" s="10"/>
      <c r="N55" s="64">
        <f>H51</f>
        <v>2.1999999999999999E-2</v>
      </c>
      <c r="O55" s="61">
        <f>N55*C51</f>
        <v>110</v>
      </c>
      <c r="P55" s="5"/>
      <c r="Q55" s="5"/>
    </row>
    <row r="56" spans="1:17" s="4" customFormat="1" ht="21" x14ac:dyDescent="0.35">
      <c r="A56" s="10"/>
      <c r="B56" s="65"/>
      <c r="C56" s="66"/>
      <c r="D56" s="10"/>
      <c r="E56" s="67"/>
      <c r="F56" s="68"/>
      <c r="G56" s="10"/>
      <c r="H56" s="69"/>
      <c r="I56" s="70"/>
      <c r="J56" s="10"/>
      <c r="K56" s="70"/>
      <c r="L56" s="70"/>
      <c r="M56" s="10"/>
      <c r="N56" s="70"/>
      <c r="O56" s="70"/>
      <c r="P56" s="5"/>
      <c r="Q56" s="5"/>
    </row>
    <row r="57" spans="1:17" s="4" customFormat="1" ht="21" customHeight="1" x14ac:dyDescent="0.35">
      <c r="A57" s="10"/>
      <c r="B57" s="41" t="s">
        <v>9</v>
      </c>
      <c r="C57" s="42"/>
      <c r="D57" s="10"/>
      <c r="E57" s="43" t="s">
        <v>4</v>
      </c>
      <c r="F57" s="44"/>
      <c r="G57" s="10"/>
      <c r="H57" s="43" t="s">
        <v>5</v>
      </c>
      <c r="I57" s="44"/>
      <c r="J57" s="10"/>
      <c r="K57" s="43" t="s">
        <v>13</v>
      </c>
      <c r="L57" s="45"/>
      <c r="M57" s="46"/>
      <c r="N57" s="47" t="s">
        <v>15</v>
      </c>
      <c r="O57" s="71"/>
      <c r="P57" s="5"/>
      <c r="Q57" s="5"/>
    </row>
    <row r="58" spans="1:17" s="4" customFormat="1" ht="21" x14ac:dyDescent="0.35">
      <c r="A58" s="10"/>
      <c r="B58" s="50" t="s">
        <v>11</v>
      </c>
      <c r="C58" s="72" t="s">
        <v>6</v>
      </c>
      <c r="D58" s="10"/>
      <c r="E58" s="52" t="s">
        <v>7</v>
      </c>
      <c r="F58" s="53" t="s">
        <v>8</v>
      </c>
      <c r="G58" s="10"/>
      <c r="H58" s="52" t="s">
        <v>7</v>
      </c>
      <c r="I58" s="53" t="s">
        <v>8</v>
      </c>
      <c r="J58" s="10"/>
      <c r="K58" s="52" t="s">
        <v>7</v>
      </c>
      <c r="L58" s="73" t="s">
        <v>8</v>
      </c>
      <c r="M58" s="10"/>
      <c r="N58" s="56" t="s">
        <v>7</v>
      </c>
      <c r="O58" s="57" t="s">
        <v>8</v>
      </c>
      <c r="P58" s="5"/>
      <c r="Q58" s="5"/>
    </row>
    <row r="59" spans="1:17" s="4" customFormat="1" ht="21" x14ac:dyDescent="0.35">
      <c r="A59" s="10"/>
      <c r="B59" s="58"/>
      <c r="C59" s="74">
        <v>0.4</v>
      </c>
      <c r="D59" s="10"/>
      <c r="E59" s="28">
        <f>N59-H59</f>
        <v>2.4000000000000002E-3</v>
      </c>
      <c r="F59" s="61">
        <f>O59-I59</f>
        <v>12</v>
      </c>
      <c r="G59" s="10"/>
      <c r="H59" s="28">
        <f>C59*O51</f>
        <v>1.6000000000000001E-3</v>
      </c>
      <c r="I59" s="61">
        <f>H59*C51</f>
        <v>8</v>
      </c>
      <c r="J59" s="10"/>
      <c r="K59" s="75" t="s">
        <v>0</v>
      </c>
      <c r="L59" s="76" t="s">
        <v>0</v>
      </c>
      <c r="M59" s="10"/>
      <c r="N59" s="64">
        <f>O51</f>
        <v>4.0000000000000001E-3</v>
      </c>
      <c r="O59" s="61">
        <f>IFERROR(C51*N59,N59)</f>
        <v>20</v>
      </c>
      <c r="P59" s="5"/>
      <c r="Q59" s="5"/>
    </row>
    <row r="60" spans="1:17" s="4" customFormat="1" ht="21" x14ac:dyDescent="0.35">
      <c r="A60" s="10"/>
      <c r="B60" s="65"/>
      <c r="C60" s="66"/>
      <c r="D60" s="10"/>
      <c r="E60" s="70"/>
      <c r="F60" s="68"/>
      <c r="G60" s="10"/>
      <c r="H60" s="77"/>
      <c r="I60" s="70"/>
      <c r="J60" s="10"/>
      <c r="K60" s="78"/>
      <c r="L60" s="79"/>
      <c r="M60" s="10"/>
      <c r="N60" s="70"/>
      <c r="O60" s="70"/>
      <c r="P60" s="5"/>
      <c r="Q60" s="5"/>
    </row>
    <row r="61" spans="1:17" s="4" customFormat="1" ht="21" x14ac:dyDescent="0.35">
      <c r="A61" s="10"/>
      <c r="B61" s="41" t="s">
        <v>1</v>
      </c>
      <c r="C61" s="42"/>
      <c r="D61" s="10"/>
      <c r="E61" s="43" t="s">
        <v>4</v>
      </c>
      <c r="F61" s="44"/>
      <c r="G61" s="10"/>
      <c r="H61" s="43" t="s">
        <v>5</v>
      </c>
      <c r="I61" s="44"/>
      <c r="J61" s="10"/>
      <c r="K61" s="43" t="s">
        <v>13</v>
      </c>
      <c r="L61" s="45"/>
      <c r="M61" s="46"/>
      <c r="N61" s="47" t="s">
        <v>1</v>
      </c>
      <c r="O61" s="71"/>
      <c r="P61" s="5"/>
      <c r="Q61" s="5"/>
    </row>
    <row r="62" spans="1:17" s="4" customFormat="1" ht="21" customHeight="1" x14ac:dyDescent="0.35">
      <c r="A62" s="10"/>
      <c r="B62" s="80" t="s">
        <v>11</v>
      </c>
      <c r="C62" s="81"/>
      <c r="D62" s="10"/>
      <c r="E62" s="82" t="s">
        <v>7</v>
      </c>
      <c r="F62" s="53" t="s">
        <v>8</v>
      </c>
      <c r="G62" s="10"/>
      <c r="H62" s="52" t="s">
        <v>7</v>
      </c>
      <c r="I62" s="53" t="s">
        <v>8</v>
      </c>
      <c r="J62" s="10"/>
      <c r="K62" s="54" t="s">
        <v>19</v>
      </c>
      <c r="L62" s="55">
        <v>3236.8</v>
      </c>
      <c r="M62" s="10"/>
      <c r="N62" s="56" t="s">
        <v>7</v>
      </c>
      <c r="O62" s="57" t="s">
        <v>8</v>
      </c>
      <c r="P62" s="5"/>
      <c r="Q62" s="5"/>
    </row>
    <row r="63" spans="1:17" s="4" customFormat="1" ht="21" x14ac:dyDescent="0.35">
      <c r="A63" s="10"/>
      <c r="B63" s="83"/>
      <c r="C63" s="84"/>
      <c r="D63" s="10"/>
      <c r="E63" s="60">
        <f>E55+E59</f>
        <v>1.6399999999999998E-2</v>
      </c>
      <c r="F63" s="85">
        <f>F55+F59</f>
        <v>81.999999999999986</v>
      </c>
      <c r="G63" s="10"/>
      <c r="H63" s="60">
        <f>H55+H59</f>
        <v>9.6000000000000009E-3</v>
      </c>
      <c r="I63" s="85">
        <f>I55+I59</f>
        <v>48</v>
      </c>
      <c r="J63" s="10"/>
      <c r="K63" s="62"/>
      <c r="L63" s="63"/>
      <c r="M63" s="10"/>
      <c r="N63" s="60">
        <f>N55+N59</f>
        <v>2.5999999999999999E-2</v>
      </c>
      <c r="O63" s="86">
        <f>O55+O59</f>
        <v>130</v>
      </c>
      <c r="P63" s="5"/>
      <c r="Q63" s="5"/>
    </row>
    <row r="64" spans="1:17" s="4" customFormat="1" ht="32.25" customHeight="1" x14ac:dyDescent="0.35">
      <c r="A64" s="10"/>
      <c r="B64" s="87"/>
      <c r="C64" s="87"/>
      <c r="D64" s="87"/>
      <c r="E64" s="87"/>
      <c r="F64" s="87"/>
      <c r="G64" s="10"/>
      <c r="H64" s="10"/>
      <c r="I64" s="10"/>
      <c r="J64" s="10"/>
      <c r="K64" s="10"/>
      <c r="L64" s="10"/>
      <c r="M64" s="10"/>
      <c r="N64" s="10"/>
      <c r="O64" s="10"/>
      <c r="P64" s="5"/>
      <c r="Q64" s="5"/>
    </row>
    <row r="65" spans="1:17" s="4" customFormat="1" ht="12.75" customHeight="1" x14ac:dyDescent="0.35">
      <c r="A65" s="10"/>
      <c r="B65" s="100"/>
      <c r="C65" s="100"/>
      <c r="D65" s="100"/>
      <c r="E65" s="100"/>
      <c r="F65" s="100"/>
      <c r="G65" s="10"/>
      <c r="H65" s="10"/>
      <c r="I65" s="10"/>
      <c r="J65" s="10"/>
      <c r="K65" s="10"/>
      <c r="L65" s="10"/>
      <c r="M65" s="10"/>
      <c r="N65" s="10"/>
      <c r="O65" s="10"/>
      <c r="P65" s="5"/>
      <c r="Q65" s="5"/>
    </row>
    <row r="66" spans="1:17" s="4" customFormat="1" ht="23.25" x14ac:dyDescent="0.35">
      <c r="A66" s="10"/>
      <c r="B66" s="98" t="s">
        <v>17</v>
      </c>
      <c r="C66" s="88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5"/>
      <c r="Q66" s="5"/>
    </row>
    <row r="67" spans="1:17" s="4" customFormat="1" ht="42" customHeight="1" x14ac:dyDescent="0.35">
      <c r="A67" s="10"/>
      <c r="B67" s="13" t="s">
        <v>23</v>
      </c>
      <c r="C67" s="14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5"/>
      <c r="Q67" s="5"/>
    </row>
    <row r="68" spans="1:17" s="4" customFormat="1" ht="53.25" customHeight="1" x14ac:dyDescent="0.35">
      <c r="A68" s="10"/>
      <c r="B68" s="15" t="s">
        <v>11</v>
      </c>
      <c r="C68" s="16"/>
      <c r="D68" s="10"/>
      <c r="E68" s="17" t="s">
        <v>9</v>
      </c>
      <c r="F68" s="89" t="s">
        <v>12</v>
      </c>
      <c r="G68" s="20"/>
      <c r="H68" s="19" t="s">
        <v>20</v>
      </c>
      <c r="I68" s="20"/>
      <c r="J68" s="10"/>
      <c r="K68" s="21" t="s">
        <v>21</v>
      </c>
      <c r="L68" s="22"/>
      <c r="M68" s="10"/>
      <c r="N68" s="23"/>
      <c r="O68" s="19" t="s">
        <v>10</v>
      </c>
      <c r="P68" s="5"/>
      <c r="Q68" s="5"/>
    </row>
    <row r="69" spans="1:17" s="4" customFormat="1" ht="42" x14ac:dyDescent="0.35">
      <c r="A69" s="10"/>
      <c r="B69" s="90" t="s">
        <v>3</v>
      </c>
      <c r="C69" s="3">
        <v>5000</v>
      </c>
      <c r="D69" s="10"/>
      <c r="E69" s="26">
        <v>0.2</v>
      </c>
      <c r="F69" s="91">
        <v>0.02</v>
      </c>
      <c r="G69" s="10"/>
      <c r="H69" s="60">
        <v>2.1999999999999999E-2</v>
      </c>
      <c r="I69" s="29"/>
      <c r="J69" s="10"/>
      <c r="K69" s="92" t="s">
        <v>2</v>
      </c>
      <c r="L69" s="2">
        <v>-0.02</v>
      </c>
      <c r="M69" s="10"/>
      <c r="N69" s="93"/>
      <c r="O69" s="99">
        <f>IFERROR(IF(L69&gt;=0,E69*L69,0),"Digite um número válido")</f>
        <v>0</v>
      </c>
      <c r="P69" s="5"/>
      <c r="Q69" s="5"/>
    </row>
    <row r="70" spans="1:17" s="4" customFormat="1" ht="13.5" customHeight="1" x14ac:dyDescent="0.35">
      <c r="A70" s="10"/>
      <c r="B70" s="34"/>
      <c r="C70" s="34"/>
      <c r="D70" s="34"/>
      <c r="E70" s="34"/>
      <c r="F70" s="34"/>
      <c r="G70" s="34"/>
      <c r="H70" s="34"/>
      <c r="I70" s="10"/>
      <c r="J70" s="10"/>
      <c r="K70" s="94"/>
      <c r="L70" s="95"/>
      <c r="M70" s="10"/>
      <c r="N70" s="34"/>
      <c r="O70" s="39"/>
      <c r="P70" s="40"/>
      <c r="Q70" s="5"/>
    </row>
    <row r="71" spans="1:17" s="4" customFormat="1" ht="21" customHeight="1" x14ac:dyDescent="0.35">
      <c r="A71" s="10"/>
      <c r="B71" s="41" t="s">
        <v>12</v>
      </c>
      <c r="C71" s="42"/>
      <c r="D71" s="10"/>
      <c r="E71" s="43" t="s">
        <v>4</v>
      </c>
      <c r="F71" s="45"/>
      <c r="G71" s="20"/>
      <c r="H71" s="43" t="s">
        <v>5</v>
      </c>
      <c r="I71" s="44"/>
      <c r="J71" s="10"/>
      <c r="K71" s="43" t="s">
        <v>13</v>
      </c>
      <c r="L71" s="45"/>
      <c r="M71" s="46"/>
      <c r="N71" s="47" t="s">
        <v>14</v>
      </c>
      <c r="O71" s="71"/>
      <c r="P71" s="5"/>
      <c r="Q71" s="5"/>
    </row>
    <row r="72" spans="1:17" s="4" customFormat="1" ht="18" customHeight="1" x14ac:dyDescent="0.35">
      <c r="A72" s="10"/>
      <c r="B72" s="50" t="s">
        <v>11</v>
      </c>
      <c r="C72" s="72" t="s">
        <v>6</v>
      </c>
      <c r="D72" s="10"/>
      <c r="E72" s="52" t="s">
        <v>7</v>
      </c>
      <c r="F72" s="53" t="s">
        <v>8</v>
      </c>
      <c r="G72" s="10"/>
      <c r="H72" s="52" t="s">
        <v>7</v>
      </c>
      <c r="I72" s="53" t="s">
        <v>8</v>
      </c>
      <c r="J72" s="10"/>
      <c r="K72" s="54" t="s">
        <v>19</v>
      </c>
      <c r="L72" s="55">
        <v>3236.8</v>
      </c>
      <c r="M72" s="10"/>
      <c r="N72" s="56" t="s">
        <v>7</v>
      </c>
      <c r="O72" s="57" t="s">
        <v>8</v>
      </c>
      <c r="P72" s="5"/>
      <c r="Q72" s="5"/>
    </row>
    <row r="73" spans="1:17" s="4" customFormat="1" ht="21" x14ac:dyDescent="0.35">
      <c r="A73" s="10"/>
      <c r="B73" s="58"/>
      <c r="C73" s="74">
        <v>0.4</v>
      </c>
      <c r="D73" s="10"/>
      <c r="E73" s="60">
        <f>N73-H73</f>
        <v>1.3999999999999999E-2</v>
      </c>
      <c r="F73" s="61">
        <f>E73*C69</f>
        <v>69.999999999999986</v>
      </c>
      <c r="G73" s="10"/>
      <c r="H73" s="60">
        <f>C73*F69</f>
        <v>8.0000000000000002E-3</v>
      </c>
      <c r="I73" s="61">
        <f>H73*C69</f>
        <v>40</v>
      </c>
      <c r="J73" s="10"/>
      <c r="K73" s="62"/>
      <c r="L73" s="63"/>
      <c r="M73" s="10"/>
      <c r="N73" s="64">
        <f>H69</f>
        <v>2.1999999999999999E-2</v>
      </c>
      <c r="O73" s="61">
        <f>N73*C69</f>
        <v>110</v>
      </c>
      <c r="P73" s="5"/>
      <c r="Q73" s="5"/>
    </row>
    <row r="74" spans="1:17" s="4" customFormat="1" ht="21" x14ac:dyDescent="0.35">
      <c r="A74" s="10"/>
      <c r="B74" s="65"/>
      <c r="C74" s="66"/>
      <c r="D74" s="10"/>
      <c r="E74" s="67"/>
      <c r="F74" s="68"/>
      <c r="G74" s="10"/>
      <c r="H74" s="69"/>
      <c r="I74" s="70"/>
      <c r="J74" s="10"/>
      <c r="K74" s="70"/>
      <c r="L74" s="70"/>
      <c r="M74" s="10"/>
      <c r="N74" s="70"/>
      <c r="O74" s="70"/>
      <c r="P74" s="5"/>
      <c r="Q74" s="5"/>
    </row>
    <row r="75" spans="1:17" s="4" customFormat="1" ht="21" customHeight="1" x14ac:dyDescent="0.35">
      <c r="A75" s="10"/>
      <c r="B75" s="41" t="s">
        <v>9</v>
      </c>
      <c r="C75" s="42"/>
      <c r="D75" s="10"/>
      <c r="E75" s="43" t="s">
        <v>4</v>
      </c>
      <c r="F75" s="44"/>
      <c r="G75" s="10"/>
      <c r="H75" s="43" t="s">
        <v>5</v>
      </c>
      <c r="I75" s="44"/>
      <c r="J75" s="10"/>
      <c r="K75" s="43" t="s">
        <v>13</v>
      </c>
      <c r="L75" s="45"/>
      <c r="M75" s="46"/>
      <c r="N75" s="47" t="s">
        <v>15</v>
      </c>
      <c r="O75" s="71"/>
      <c r="P75" s="49"/>
      <c r="Q75" s="5"/>
    </row>
    <row r="76" spans="1:17" s="4" customFormat="1" ht="21" x14ac:dyDescent="0.35">
      <c r="A76" s="10"/>
      <c r="B76" s="50" t="s">
        <v>11</v>
      </c>
      <c r="C76" s="51" t="s">
        <v>6</v>
      </c>
      <c r="D76" s="10"/>
      <c r="E76" s="52" t="s">
        <v>7</v>
      </c>
      <c r="F76" s="53" t="s">
        <v>8</v>
      </c>
      <c r="G76" s="10"/>
      <c r="H76" s="52" t="s">
        <v>7</v>
      </c>
      <c r="I76" s="53" t="s">
        <v>8</v>
      </c>
      <c r="J76" s="10"/>
      <c r="K76" s="52" t="s">
        <v>7</v>
      </c>
      <c r="L76" s="73" t="s">
        <v>8</v>
      </c>
      <c r="M76" s="10"/>
      <c r="N76" s="56" t="s">
        <v>7</v>
      </c>
      <c r="O76" s="57" t="s">
        <v>8</v>
      </c>
      <c r="P76" s="5"/>
      <c r="Q76" s="5"/>
    </row>
    <row r="77" spans="1:17" s="4" customFormat="1" ht="21" x14ac:dyDescent="0.35">
      <c r="A77" s="10"/>
      <c r="B77" s="58"/>
      <c r="C77" s="59">
        <v>0.4</v>
      </c>
      <c r="D77" s="10"/>
      <c r="E77" s="28">
        <f>N77-H77</f>
        <v>0</v>
      </c>
      <c r="F77" s="61">
        <f>O77-I77</f>
        <v>0</v>
      </c>
      <c r="G77" s="10"/>
      <c r="H77" s="28">
        <f>C77*O69</f>
        <v>0</v>
      </c>
      <c r="I77" s="61">
        <f>H77*C69</f>
        <v>0</v>
      </c>
      <c r="J77" s="10"/>
      <c r="K77" s="75" t="s">
        <v>0</v>
      </c>
      <c r="L77" s="76" t="s">
        <v>0</v>
      </c>
      <c r="M77" s="10"/>
      <c r="N77" s="64">
        <f>O69</f>
        <v>0</v>
      </c>
      <c r="O77" s="61">
        <f>IFERROR(C69*N77,N77)</f>
        <v>0</v>
      </c>
      <c r="P77" s="5"/>
      <c r="Q77" s="5"/>
    </row>
    <row r="78" spans="1:17" s="4" customFormat="1" ht="21" x14ac:dyDescent="0.35">
      <c r="A78" s="10"/>
      <c r="B78" s="65"/>
      <c r="C78" s="66"/>
      <c r="D78" s="10"/>
      <c r="E78" s="70"/>
      <c r="F78" s="68"/>
      <c r="G78" s="10"/>
      <c r="H78" s="77"/>
      <c r="I78" s="70"/>
      <c r="J78" s="10"/>
      <c r="K78" s="78"/>
      <c r="L78" s="79"/>
      <c r="M78" s="10"/>
      <c r="N78" s="70"/>
      <c r="O78" s="70"/>
      <c r="P78" s="5"/>
      <c r="Q78" s="5"/>
    </row>
    <row r="79" spans="1:17" s="4" customFormat="1" ht="21" x14ac:dyDescent="0.35">
      <c r="A79" s="10"/>
      <c r="B79" s="41" t="s">
        <v>1</v>
      </c>
      <c r="C79" s="42"/>
      <c r="D79" s="10"/>
      <c r="E79" s="43" t="s">
        <v>4</v>
      </c>
      <c r="F79" s="44"/>
      <c r="G79" s="10"/>
      <c r="H79" s="43" t="s">
        <v>5</v>
      </c>
      <c r="I79" s="44"/>
      <c r="J79" s="10"/>
      <c r="K79" s="43" t="s">
        <v>13</v>
      </c>
      <c r="L79" s="45"/>
      <c r="M79" s="46"/>
      <c r="N79" s="47" t="s">
        <v>1</v>
      </c>
      <c r="O79" s="71"/>
      <c r="P79" s="5"/>
      <c r="Q79" s="5"/>
    </row>
    <row r="80" spans="1:17" s="4" customFormat="1" ht="21" customHeight="1" x14ac:dyDescent="0.35">
      <c r="A80" s="10"/>
      <c r="B80" s="80" t="s">
        <v>11</v>
      </c>
      <c r="C80" s="81"/>
      <c r="D80" s="10"/>
      <c r="E80" s="82" t="s">
        <v>7</v>
      </c>
      <c r="F80" s="53" t="s">
        <v>8</v>
      </c>
      <c r="G80" s="10"/>
      <c r="H80" s="52" t="s">
        <v>7</v>
      </c>
      <c r="I80" s="53" t="s">
        <v>8</v>
      </c>
      <c r="J80" s="10"/>
      <c r="K80" s="54" t="s">
        <v>19</v>
      </c>
      <c r="L80" s="55">
        <v>3236.8</v>
      </c>
      <c r="M80" s="10"/>
      <c r="N80" s="56" t="s">
        <v>7</v>
      </c>
      <c r="O80" s="57" t="s">
        <v>8</v>
      </c>
      <c r="P80" s="5"/>
      <c r="Q80" s="5"/>
    </row>
    <row r="81" spans="1:17" s="4" customFormat="1" ht="21" x14ac:dyDescent="0.35">
      <c r="A81" s="10"/>
      <c r="B81" s="83"/>
      <c r="C81" s="84"/>
      <c r="D81" s="10"/>
      <c r="E81" s="60">
        <f>E73+E77</f>
        <v>1.3999999999999999E-2</v>
      </c>
      <c r="F81" s="85">
        <f>F73+F77</f>
        <v>69.999999999999986</v>
      </c>
      <c r="G81" s="10"/>
      <c r="H81" s="60">
        <f>H73+H77</f>
        <v>8.0000000000000002E-3</v>
      </c>
      <c r="I81" s="85">
        <f>I73+I77</f>
        <v>40</v>
      </c>
      <c r="J81" s="10"/>
      <c r="K81" s="62"/>
      <c r="L81" s="63"/>
      <c r="M81" s="10"/>
      <c r="N81" s="60">
        <f>N73+N77</f>
        <v>2.1999999999999999E-2</v>
      </c>
      <c r="O81" s="86">
        <f>O73+O77</f>
        <v>110</v>
      </c>
      <c r="P81" s="5"/>
      <c r="Q81" s="5"/>
    </row>
    <row r="82" spans="1:17" s="4" customFormat="1" ht="27.75" customHeight="1" x14ac:dyDescent="0.25">
      <c r="A82" s="5"/>
      <c r="B82" s="87"/>
      <c r="C82" s="87"/>
      <c r="D82" s="87"/>
      <c r="E82" s="87"/>
      <c r="F82" s="8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s="4" customForma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 s="4" customFormat="1" x14ac:dyDescent="0.25"/>
    <row r="85" spans="1:17" s="4" customFormat="1" x14ac:dyDescent="0.25"/>
    <row r="86" spans="1:17" s="4" customFormat="1" x14ac:dyDescent="0.25"/>
    <row r="87" spans="1:17" s="4" customFormat="1" x14ac:dyDescent="0.25"/>
    <row r="88" spans="1:17" s="4" customFormat="1" x14ac:dyDescent="0.25"/>
    <row r="89" spans="1:17" s="4" customFormat="1" x14ac:dyDescent="0.25"/>
    <row r="90" spans="1:17" s="4" customFormat="1" x14ac:dyDescent="0.25"/>
    <row r="91" spans="1:17" s="4" customFormat="1" x14ac:dyDescent="0.25"/>
    <row r="92" spans="1:17" s="4" customFormat="1" x14ac:dyDescent="0.25"/>
    <row r="93" spans="1:17" s="4" customFormat="1" x14ac:dyDescent="0.25"/>
    <row r="94" spans="1:17" s="4" customFormat="1" x14ac:dyDescent="0.25"/>
    <row r="95" spans="1:17" s="4" customFormat="1" x14ac:dyDescent="0.25"/>
    <row r="96" spans="1:17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</sheetData>
  <sheetProtection algorithmName="SHA-512" hashValue="ntpHtasRo0Xv9QVjb6UtQVQfH2l7t99sj5cCVFtVvM1+E0q3S4cMVhUSWrC2vc98Ql6vPBlyoJS6nkNv2fJCFg==" saltValue="eNZnHK7XpiBfq5yuPnh90w==" spinCount="100000" sheet="1" objects="1" scenarios="1"/>
  <protectedRanges>
    <protectedRange algorithmName="SHA-512" hashValue="8rq440eKRcyMzOiJNfpWQnnD5s1IxeatO/NPfcP0LBab6ciVCYjxgYmu9+2NQicAEXr4XS/xsXRBvbH+BWDtsQ==" saltValue="k5W9SaamrGGxYMIpym44Mg==" spinCount="100000" sqref="C13 L13 C31 L31 C51 L51 C69 L69" name="Range1"/>
  </protectedRanges>
  <mergeCells count="109">
    <mergeCell ref="B82:F82"/>
    <mergeCell ref="B7:N8"/>
    <mergeCell ref="K72:K73"/>
    <mergeCell ref="L72:L73"/>
    <mergeCell ref="K54:K55"/>
    <mergeCell ref="L54:L55"/>
    <mergeCell ref="K22:L22"/>
    <mergeCell ref="K37:L37"/>
    <mergeCell ref="K41:L41"/>
    <mergeCell ref="E37:F37"/>
    <mergeCell ref="E41:F41"/>
    <mergeCell ref="H33:I33"/>
    <mergeCell ref="H37:I37"/>
    <mergeCell ref="H41:I41"/>
    <mergeCell ref="B42:C43"/>
    <mergeCell ref="N15:O15"/>
    <mergeCell ref="N19:O19"/>
    <mergeCell ref="N23:O23"/>
    <mergeCell ref="B30:C30"/>
    <mergeCell ref="B33:C33"/>
    <mergeCell ref="E33:F33"/>
    <mergeCell ref="N33:O33"/>
    <mergeCell ref="H15:I15"/>
    <mergeCell ref="H19:I19"/>
    <mergeCell ref="B11:C11"/>
    <mergeCell ref="N37:O37"/>
    <mergeCell ref="N41:O41"/>
    <mergeCell ref="K30:L30"/>
    <mergeCell ref="K33:L33"/>
    <mergeCell ref="B24:C25"/>
    <mergeCell ref="E23:F23"/>
    <mergeCell ref="B12:C12"/>
    <mergeCell ref="B15:C15"/>
    <mergeCell ref="B16:B17"/>
    <mergeCell ref="B19:C19"/>
    <mergeCell ref="B20:B21"/>
    <mergeCell ref="K16:K17"/>
    <mergeCell ref="L16:L17"/>
    <mergeCell ref="K12:L12"/>
    <mergeCell ref="K15:L15"/>
    <mergeCell ref="K19:L19"/>
    <mergeCell ref="K23:L23"/>
    <mergeCell ref="E15:F15"/>
    <mergeCell ref="E19:F19"/>
    <mergeCell ref="B23:C23"/>
    <mergeCell ref="K24:K25"/>
    <mergeCell ref="L24:L25"/>
    <mergeCell ref="B29:C29"/>
    <mergeCell ref="H23:I23"/>
    <mergeCell ref="N53:O53"/>
    <mergeCell ref="B54:B55"/>
    <mergeCell ref="B57:C57"/>
    <mergeCell ref="E57:F57"/>
    <mergeCell ref="H57:I57"/>
    <mergeCell ref="K57:L57"/>
    <mergeCell ref="N57:O57"/>
    <mergeCell ref="N61:O61"/>
    <mergeCell ref="B50:C50"/>
    <mergeCell ref="K50:L50"/>
    <mergeCell ref="B53:C53"/>
    <mergeCell ref="E53:F53"/>
    <mergeCell ref="H53:I53"/>
    <mergeCell ref="K53:L53"/>
    <mergeCell ref="B26:F26"/>
    <mergeCell ref="B38:B39"/>
    <mergeCell ref="B41:C41"/>
    <mergeCell ref="B34:B35"/>
    <mergeCell ref="B37:C37"/>
    <mergeCell ref="K34:K35"/>
    <mergeCell ref="L34:L35"/>
    <mergeCell ref="K42:K43"/>
    <mergeCell ref="L42:L43"/>
    <mergeCell ref="N71:O71"/>
    <mergeCell ref="B80:C81"/>
    <mergeCell ref="N75:O75"/>
    <mergeCell ref="B76:B77"/>
    <mergeCell ref="B79:C79"/>
    <mergeCell ref="E79:F79"/>
    <mergeCell ref="H79:I79"/>
    <mergeCell ref="K79:L79"/>
    <mergeCell ref="N79:O79"/>
    <mergeCell ref="B72:B73"/>
    <mergeCell ref="B75:C75"/>
    <mergeCell ref="E75:F75"/>
    <mergeCell ref="H75:I75"/>
    <mergeCell ref="K75:L75"/>
    <mergeCell ref="K80:K81"/>
    <mergeCell ref="L80:L81"/>
    <mergeCell ref="K78:L78"/>
    <mergeCell ref="L62:L63"/>
    <mergeCell ref="K60:L60"/>
    <mergeCell ref="K40:L40"/>
    <mergeCell ref="B62:C63"/>
    <mergeCell ref="B68:C68"/>
    <mergeCell ref="K68:L68"/>
    <mergeCell ref="B71:C71"/>
    <mergeCell ref="E71:F71"/>
    <mergeCell ref="H71:I71"/>
    <mergeCell ref="K71:L71"/>
    <mergeCell ref="K62:K63"/>
    <mergeCell ref="B58:B59"/>
    <mergeCell ref="B61:C61"/>
    <mergeCell ref="E61:F61"/>
    <mergeCell ref="H61:I61"/>
    <mergeCell ref="K61:L61"/>
    <mergeCell ref="B49:C49"/>
    <mergeCell ref="B67:C67"/>
    <mergeCell ref="B44:F44"/>
    <mergeCell ref="B64:F64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properties xmlns="http://www.imanage.com/work/xmlschema">
  <documentid>DOCS!8057866.2</documentid>
  <senderid>VALERIA.SIQUEIRA</senderid>
  <senderemail>VALERIA.SIQUEIRA@CEPEDA.LAW</senderemail>
  <lastmodified>2025-01-07T11:17:11.0000000-03:00</lastmodified>
  <database>DOCS</database>
</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E4A4E96ECDA545AAB5AD7ECE4AA18F" ma:contentTypeVersion="4" ma:contentTypeDescription="Create a new document." ma:contentTypeScope="" ma:versionID="003e228e266154a24b0c5e60be637d81">
  <xsd:schema xmlns:xsd="http://www.w3.org/2001/XMLSchema" xmlns:xs="http://www.w3.org/2001/XMLSchema" xmlns:p="http://schemas.microsoft.com/office/2006/metadata/properties" xmlns:ns3="ba18ce64-949c-4a67-8c1e-f3efd30c4c92" targetNamespace="http://schemas.microsoft.com/office/2006/metadata/properties" ma:root="true" ma:fieldsID="c5062f0da7084aed6070f446af147dea" ns3:_="">
    <xsd:import namespace="ba18ce64-949c-4a67-8c1e-f3efd30c4c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8ce64-949c-4a67-8c1e-f3efd30c4c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314D3E-A35D-42A3-9DF3-486C5630E9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92C62C-8117-41BE-9A77-A470F51B1322}">
  <ds:schemaRefs>
    <ds:schemaRef ds:uri="http://purl.org/dc/terms/"/>
    <ds:schemaRef ds:uri="http://schemas.openxmlformats.org/package/2006/metadata/core-properties"/>
    <ds:schemaRef ds:uri="ba18ce64-949c-4a67-8c1e-f3efd30c4c9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2284BE-1E83-47F8-9E54-5E0F91C012CF}">
  <ds:schemaRefs>
    <ds:schemaRef ds:uri="http://www.imanage.com/work/xmlschema"/>
  </ds:schemaRefs>
</ds:datastoreItem>
</file>

<file path=customXml/itemProps4.xml><?xml version="1.0" encoding="utf-8"?>
<ds:datastoreItem xmlns:ds="http://schemas.openxmlformats.org/officeDocument/2006/customXml" ds:itemID="{0C5E41E4-3A1E-491B-A29E-4BDDD64F3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18ce64-949c-4a67-8c1e-f3efd30c4c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Armor Axe FIC FIM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Glaucy Vulcano</dc:creator>
  <cp:lastModifiedBy>Bruno Almeida</cp:lastModifiedBy>
  <cp:lastPrinted>2024-12-03T17:13:07Z</cp:lastPrinted>
  <dcterms:created xsi:type="dcterms:W3CDTF">2024-12-03T12:20:43Z</dcterms:created>
  <dcterms:modified xsi:type="dcterms:W3CDTF">2025-06-30T14:32:57Z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0x0101000FE4A4E96ECDA545AAB5AD7ECE4AA18F</vt:lpwstr>
  </property>
</Properties>
</file>