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Meu Drive\WORKS\Clientes-On\Armor\Armor-Capital\2025\Planilhas-2025\Salvas-Site\"/>
    </mc:Choice>
  </mc:AlternateContent>
  <xr:revisionPtr revIDLastSave="0" documentId="13_ncr:1_{A95F5C29-5811-4910-B138-70DC9507DA62}" xr6:coauthVersionLast="47" xr6:coauthVersionMax="47" xr10:uidLastSave="{00000000-0000-0000-0000-000000000000}"/>
  <bookViews>
    <workbookView xWindow="-120" yWindow="-120" windowWidth="29040" windowHeight="15720" firstSheet="1" activeTab="1" xr2:uid="{6901ADA1-6A04-4766-A6A0-1A340B714A39}"/>
  </bookViews>
  <sheets>
    <sheet name="Armor Previdência FIM" sheetId="1" state="hidden" r:id="rId1"/>
    <sheet name="Armor Previdencia FI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2" l="1"/>
  <c r="P35" i="2"/>
  <c r="T35" i="2"/>
  <c r="O43" i="2"/>
  <c r="P43" i="2"/>
  <c r="T31" i="2"/>
  <c r="R39" i="2" s="1"/>
  <c r="F17" i="2"/>
  <c r="G17" i="2" s="1"/>
  <c r="L17" i="2"/>
  <c r="L25" i="2" s="1"/>
  <c r="M17" i="2"/>
  <c r="M25" i="2" s="1"/>
  <c r="P17" i="2"/>
  <c r="P25" i="2" s="1"/>
  <c r="T17" i="2"/>
  <c r="O25" i="2"/>
  <c r="T13" i="2"/>
  <c r="R21" i="2" s="1"/>
  <c r="F21" i="2" l="1"/>
  <c r="T21" i="2"/>
  <c r="G21" i="2" s="1"/>
  <c r="F39" i="2"/>
  <c r="T39" i="2"/>
  <c r="G39" i="2" s="1"/>
  <c r="G25" i="2"/>
  <c r="T25" i="2" s="1"/>
  <c r="F25" i="2"/>
  <c r="R25" i="2" s="1"/>
  <c r="L35" i="2"/>
  <c r="M35" i="2" l="1"/>
  <c r="M43" i="2" s="1"/>
  <c r="L43" i="2"/>
  <c r="F35" i="2"/>
  <c r="G35" i="2" l="1"/>
  <c r="G43" i="2" s="1"/>
  <c r="T43" i="2" s="1"/>
  <c r="F43" i="2"/>
  <c r="R43" i="2" s="1"/>
  <c r="X24" i="1" l="1"/>
  <c r="V24" i="1"/>
  <c r="X45" i="1"/>
  <c r="V45" i="1"/>
  <c r="X64" i="1"/>
  <c r="N64" i="1"/>
  <c r="N45" i="1"/>
  <c r="N37" i="1"/>
  <c r="N24" i="1"/>
  <c r="N56" i="1"/>
  <c r="F56" i="1" l="1"/>
  <c r="F37" i="1"/>
  <c r="F16" i="1"/>
  <c r="P37" i="1"/>
  <c r="P45" i="1" s="1"/>
  <c r="P56" i="1"/>
  <c r="P64" i="1" s="1"/>
  <c r="P16" i="1"/>
  <c r="P24" i="1" s="1"/>
  <c r="H16" i="1"/>
  <c r="F20" i="1"/>
  <c r="X16" i="1"/>
  <c r="T37" i="1"/>
  <c r="X33" i="1"/>
  <c r="V41" i="1" s="1"/>
  <c r="F41" i="1" s="1"/>
  <c r="X12" i="1"/>
  <c r="V20" i="1" s="1"/>
  <c r="X52" i="1"/>
  <c r="V60" i="1" s="1"/>
  <c r="F24" i="1" l="1"/>
  <c r="R64" i="1"/>
  <c r="L64" i="1"/>
  <c r="J64" i="1"/>
  <c r="X56" i="1"/>
  <c r="T56" i="1"/>
  <c r="T64" i="1" s="1"/>
  <c r="H56" i="1"/>
  <c r="F60" i="1"/>
  <c r="R45" i="1"/>
  <c r="L45" i="1"/>
  <c r="J45" i="1"/>
  <c r="X37" i="1"/>
  <c r="T45" i="1"/>
  <c r="R24" i="1"/>
  <c r="L24" i="1"/>
  <c r="J24" i="1"/>
  <c r="T16" i="1"/>
  <c r="T24" i="1" s="1"/>
  <c r="F45" i="1" l="1"/>
  <c r="H37" i="1"/>
  <c r="X60" i="1"/>
  <c r="H60" i="1" s="1"/>
  <c r="H64" i="1" s="1"/>
  <c r="X41" i="1"/>
  <c r="H41" i="1" s="1"/>
  <c r="X20" i="1"/>
  <c r="H24" i="1" s="1"/>
  <c r="F64" i="1"/>
  <c r="V64" i="1" s="1"/>
  <c r="H45" i="1" l="1"/>
</calcChain>
</file>

<file path=xl/sharedStrings.xml><?xml version="1.0" encoding="utf-8"?>
<sst xmlns="http://schemas.openxmlformats.org/spreadsheetml/2006/main" count="348" uniqueCount="28">
  <si>
    <t>N/A</t>
  </si>
  <si>
    <t>Taxa Total</t>
  </si>
  <si>
    <t>Simulação de Cenário</t>
  </si>
  <si>
    <t>Investimento</t>
  </si>
  <si>
    <t>Remuneração dos Prestadores de Serviço</t>
  </si>
  <si>
    <t>Gestor</t>
  </si>
  <si>
    <t>Distribuidor</t>
  </si>
  <si>
    <t>Rateio</t>
  </si>
  <si>
    <t>% do PL</t>
  </si>
  <si>
    <t>$</t>
  </si>
  <si>
    <t>Taxa de Performance</t>
  </si>
  <si>
    <t>Performance Fundo</t>
  </si>
  <si>
    <t>Taxa de Perf</t>
  </si>
  <si>
    <t xml:space="preserve"> CVM - Cenário</t>
  </si>
  <si>
    <t>Taxa de Administração</t>
  </si>
  <si>
    <t>Administrador</t>
  </si>
  <si>
    <t>Taxa Total de Administração</t>
  </si>
  <si>
    <t>Taxa Total de Performance</t>
  </si>
  <si>
    <t>Armor Previdência FIM</t>
  </si>
  <si>
    <r>
      <t xml:space="preserve">Cenário </t>
    </r>
    <r>
      <rPr>
        <b/>
        <sz val="11"/>
        <color rgb="FFFF0000"/>
        <rFont val="Arial"/>
        <family val="2"/>
      </rPr>
      <t>com</t>
    </r>
    <r>
      <rPr>
        <b/>
        <sz val="11"/>
        <rFont val="Arial"/>
        <family val="2"/>
      </rPr>
      <t xml:space="preserve"> Apropriação de Taxa de Performance</t>
    </r>
  </si>
  <si>
    <r>
      <t xml:space="preserve">Cenário </t>
    </r>
    <r>
      <rPr>
        <b/>
        <sz val="11"/>
        <color rgb="FFFF0000"/>
        <rFont val="Arial"/>
        <family val="2"/>
      </rPr>
      <t>sem</t>
    </r>
    <r>
      <rPr>
        <b/>
        <sz val="11"/>
        <rFont val="Arial"/>
        <family val="2"/>
      </rPr>
      <t xml:space="preserve"> Apropriação de Taxa de Performance</t>
    </r>
  </si>
  <si>
    <t>Rentabilidade do Fundo referente ao Indexador</t>
  </si>
  <si>
    <t>Tx Estruturação Previdência</t>
  </si>
  <si>
    <t>Simulações de Cenários em Fundos de Varejo</t>
  </si>
  <si>
    <t>Distribuidor 1</t>
  </si>
  <si>
    <r>
      <t xml:space="preserve">Cenário </t>
    </r>
    <r>
      <rPr>
        <b/>
        <sz val="16"/>
        <color rgb="FFFF0000"/>
        <rFont val="Calibri"/>
        <family val="2"/>
      </rPr>
      <t>com</t>
    </r>
    <r>
      <rPr>
        <b/>
        <sz val="16"/>
        <rFont val="Calibri"/>
        <family val="2"/>
      </rPr>
      <t xml:space="preserve"> Apropriação de Taxa de Performance</t>
    </r>
  </si>
  <si>
    <r>
      <t xml:space="preserve">Cenário </t>
    </r>
    <r>
      <rPr>
        <b/>
        <sz val="16"/>
        <color rgb="FFFF0000"/>
        <rFont val="Calibri"/>
        <family val="2"/>
      </rPr>
      <t>sem</t>
    </r>
    <r>
      <rPr>
        <b/>
        <sz val="16"/>
        <rFont val="Calibri"/>
        <family val="2"/>
      </rPr>
      <t xml:space="preserve"> apropriação de Taxa de Performance</t>
    </r>
  </si>
  <si>
    <t>Taxa Estruturação Previdência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</si>
</sst>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&quot;R$&quot;\ #,##0.00"/>
    <numFmt numFmtId="166" formatCode="0.000%"/>
    <numFmt numFmtId="167" formatCode="&quot;R$&quot;\ #,##0"/>
  </numFmts>
  <fonts count="28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6"/>
      <color theme="0"/>
      <name val="Calibri"/>
      <family val="2"/>
    </font>
    <font>
      <b/>
      <sz val="18"/>
      <name val="Calibri"/>
      <family val="2"/>
    </font>
    <font>
      <sz val="16"/>
      <color theme="1"/>
      <name val="Aptos Narrow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b/>
      <sz val="16"/>
      <color theme="0"/>
      <name val="Calibri"/>
      <family val="2"/>
    </font>
    <font>
      <sz val="16"/>
      <name val="Calibri"/>
      <family val="2"/>
    </font>
    <font>
      <sz val="16"/>
      <color rgb="FFFF0000"/>
      <name val="Calibri"/>
      <family val="2"/>
    </font>
    <font>
      <b/>
      <sz val="16"/>
      <name val="Calibri"/>
      <family val="2"/>
    </font>
    <font>
      <sz val="16"/>
      <color theme="0" tint="-0.34998626667073579"/>
      <name val="Arial"/>
      <family val="2"/>
    </font>
    <font>
      <sz val="16"/>
      <color theme="0"/>
      <name val="Arial"/>
      <family val="2"/>
    </font>
    <font>
      <sz val="16"/>
      <color theme="1"/>
      <name val="Calibri"/>
      <family val="2"/>
    </font>
    <font>
      <sz val="16"/>
      <name val="Aptos Narrow"/>
      <family val="2"/>
      <scheme val="minor"/>
    </font>
    <font>
      <sz val="24"/>
      <color theme="0"/>
      <name val="Calibri"/>
      <family val="2"/>
    </font>
    <font>
      <b/>
      <sz val="18"/>
      <color theme="0"/>
      <name val="Calibri"/>
      <family val="2"/>
    </font>
    <font>
      <b/>
      <sz val="16"/>
      <color rgb="FFFF0000"/>
      <name val="Calibri"/>
      <family val="2"/>
    </font>
    <font>
      <b/>
      <sz val="16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89593"/>
        <bgColor indexed="64"/>
      </patternFill>
    </fill>
    <fill>
      <patternFill patternType="solid">
        <fgColor rgb="FFFF6C02"/>
        <bgColor indexed="64"/>
      </patternFill>
    </fill>
    <fill>
      <patternFill patternType="solid">
        <fgColor rgb="FF153E3E"/>
        <bgColor indexed="64"/>
      </patternFill>
    </fill>
    <fill>
      <patternFill patternType="solid">
        <fgColor rgb="FFA9CBCA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 tint="-0.14999847407452621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rgb="FFFFFF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/>
      <right/>
      <top style="thin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/>
      </right>
      <top/>
      <bottom/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1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rgb="FFFF6C02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 style="thin">
        <color theme="1"/>
      </top>
      <bottom style="thin">
        <color theme="0" tint="-0.249977111117893"/>
      </bottom>
      <diagonal/>
    </border>
    <border>
      <left style="thin">
        <color theme="0"/>
      </left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24997711111789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4">
    <xf numFmtId="0" fontId="0" fillId="0" borderId="0" xfId="0"/>
    <xf numFmtId="0" fontId="0" fillId="2" borderId="0" xfId="0" applyFill="1"/>
    <xf numFmtId="0" fontId="0" fillId="2" borderId="23" xfId="0" applyFill="1" applyBorder="1"/>
    <xf numFmtId="0" fontId="4" fillId="4" borderId="28" xfId="0" applyFont="1" applyFill="1" applyBorder="1" applyAlignment="1">
      <alignment horizontal="left" vertical="center" wrapText="1"/>
    </xf>
    <xf numFmtId="0" fontId="0" fillId="2" borderId="37" xfId="0" applyFill="1" applyBorder="1"/>
    <xf numFmtId="0" fontId="0" fillId="2" borderId="38" xfId="0" applyFill="1" applyBorder="1"/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10" fontId="2" fillId="2" borderId="9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4" fillId="4" borderId="35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vertical="center" wrapText="1"/>
    </xf>
    <xf numFmtId="10" fontId="3" fillId="2" borderId="17" xfId="0" applyNumberFormat="1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vertical="center" wrapText="1"/>
    </xf>
    <xf numFmtId="10" fontId="3" fillId="4" borderId="25" xfId="0" applyNumberFormat="1" applyFont="1" applyFill="1" applyBorder="1" applyAlignment="1">
      <alignment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10" fontId="5" fillId="4" borderId="43" xfId="0" applyNumberFormat="1" applyFont="1" applyFill="1" applyBorder="1" applyAlignment="1">
      <alignment horizontal="left" vertical="center" wrapText="1"/>
    </xf>
    <xf numFmtId="0" fontId="3" fillId="4" borderId="45" xfId="0" applyFont="1" applyFill="1" applyBorder="1" applyAlignment="1">
      <alignment vertical="center" wrapText="1"/>
    </xf>
    <xf numFmtId="10" fontId="5" fillId="4" borderId="46" xfId="0" applyNumberFormat="1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47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10" fontId="3" fillId="4" borderId="42" xfId="0" applyNumberFormat="1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10" fontId="3" fillId="2" borderId="0" xfId="0" applyNumberFormat="1" applyFont="1" applyFill="1" applyAlignment="1">
      <alignment horizontal="center" vertical="center" wrapText="1"/>
    </xf>
    <xf numFmtId="9" fontId="3" fillId="4" borderId="3" xfId="0" applyNumberFormat="1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/>
    </xf>
    <xf numFmtId="0" fontId="4" fillId="2" borderId="4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6" borderId="44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9" xfId="0" applyFont="1" applyFill="1" applyBorder="1" applyAlignment="1">
      <alignment horizontal="left" vertical="center" wrapText="1"/>
    </xf>
    <xf numFmtId="10" fontId="3" fillId="4" borderId="48" xfId="0" applyNumberFormat="1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9" fontId="3" fillId="4" borderId="48" xfId="1" applyFont="1" applyFill="1" applyBorder="1" applyAlignment="1">
      <alignment horizontal="left" vertical="center" wrapText="1"/>
    </xf>
    <xf numFmtId="165" fontId="5" fillId="4" borderId="12" xfId="0" applyNumberFormat="1" applyFont="1" applyFill="1" applyBorder="1" applyAlignment="1">
      <alignment horizontal="left" vertical="center" wrapText="1"/>
    </xf>
    <xf numFmtId="0" fontId="4" fillId="4" borderId="51" xfId="0" applyFont="1" applyFill="1" applyBorder="1" applyAlignment="1">
      <alignment horizontal="left" vertical="center" wrapText="1"/>
    </xf>
    <xf numFmtId="0" fontId="4" fillId="4" borderId="3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9" fontId="3" fillId="4" borderId="48" xfId="0" applyNumberFormat="1" applyFont="1" applyFill="1" applyBorder="1" applyAlignment="1">
      <alignment horizontal="left" vertical="center" wrapText="1"/>
    </xf>
    <xf numFmtId="0" fontId="3" fillId="4" borderId="42" xfId="0" applyFont="1" applyFill="1" applyBorder="1" applyAlignment="1">
      <alignment vertical="center" wrapText="1"/>
    </xf>
    <xf numFmtId="10" fontId="5" fillId="4" borderId="42" xfId="0" applyNumberFormat="1" applyFont="1" applyFill="1" applyBorder="1" applyAlignment="1">
      <alignment horizontal="left" vertical="center" wrapText="1"/>
    </xf>
    <xf numFmtId="165" fontId="5" fillId="4" borderId="20" xfId="0" applyNumberFormat="1" applyFont="1" applyFill="1" applyBorder="1" applyAlignment="1">
      <alignment horizontal="left" vertical="center" wrapText="1"/>
    </xf>
    <xf numFmtId="165" fontId="5" fillId="4" borderId="26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/>
    <xf numFmtId="0" fontId="4" fillId="2" borderId="24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0" fillId="2" borderId="53" xfId="0" applyFill="1" applyBorder="1"/>
    <xf numFmtId="164" fontId="5" fillId="4" borderId="43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0" fillId="2" borderId="17" xfId="0" applyFill="1" applyBorder="1"/>
    <xf numFmtId="0" fontId="8" fillId="6" borderId="50" xfId="0" applyFont="1" applyFill="1" applyBorder="1"/>
    <xf numFmtId="0" fontId="4" fillId="3" borderId="5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 wrapText="1"/>
    </xf>
    <xf numFmtId="165" fontId="3" fillId="8" borderId="26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vertical="center" wrapText="1"/>
    </xf>
    <xf numFmtId="165" fontId="3" fillId="8" borderId="1" xfId="0" applyNumberFormat="1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vertical="center" wrapText="1"/>
    </xf>
    <xf numFmtId="0" fontId="3" fillId="2" borderId="42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8" fillId="2" borderId="59" xfId="0" applyFont="1" applyFill="1" applyBorder="1"/>
    <xf numFmtId="0" fontId="4" fillId="2" borderId="59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49" xfId="0" applyFill="1" applyBorder="1" applyAlignment="1">
      <alignment horizontal="left"/>
    </xf>
    <xf numFmtId="0" fontId="4" fillId="2" borderId="60" xfId="0" applyFont="1" applyFill="1" applyBorder="1" applyAlignment="1">
      <alignment horizontal="left" vertical="center" wrapText="1"/>
    </xf>
    <xf numFmtId="0" fontId="0" fillId="2" borderId="21" xfId="0" applyFill="1" applyBorder="1"/>
    <xf numFmtId="10" fontId="3" fillId="4" borderId="43" xfId="0" applyNumberFormat="1" applyFont="1" applyFill="1" applyBorder="1" applyAlignment="1">
      <alignment horizontal="left" vertical="center" wrapText="1"/>
    </xf>
    <xf numFmtId="165" fontId="3" fillId="4" borderId="20" xfId="0" applyNumberFormat="1" applyFont="1" applyFill="1" applyBorder="1" applyAlignment="1">
      <alignment horizontal="left" vertical="center" wrapText="1"/>
    </xf>
    <xf numFmtId="165" fontId="3" fillId="4" borderId="12" xfId="0" applyNumberFormat="1" applyFont="1" applyFill="1" applyBorder="1" applyAlignment="1">
      <alignment horizontal="left" vertical="center" wrapText="1"/>
    </xf>
    <xf numFmtId="0" fontId="8" fillId="2" borderId="60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10" fontId="3" fillId="9" borderId="48" xfId="0" applyNumberFormat="1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vertical="center"/>
    </xf>
    <xf numFmtId="0" fontId="3" fillId="4" borderId="46" xfId="0" applyFont="1" applyFill="1" applyBorder="1" applyAlignment="1">
      <alignment vertical="center" wrapText="1"/>
    </xf>
    <xf numFmtId="10" fontId="3" fillId="4" borderId="47" xfId="0" applyNumberFormat="1" applyFont="1" applyFill="1" applyBorder="1" applyAlignment="1">
      <alignment vertical="center" wrapText="1"/>
    </xf>
    <xf numFmtId="0" fontId="4" fillId="6" borderId="61" xfId="0" applyFont="1" applyFill="1" applyBorder="1" applyAlignment="1">
      <alignment horizontal="left" vertical="center" wrapText="1"/>
    </xf>
    <xf numFmtId="9" fontId="3" fillId="10" borderId="3" xfId="0" applyNumberFormat="1" applyFont="1" applyFill="1" applyBorder="1" applyAlignment="1">
      <alignment horizontal="left" vertical="center" wrapText="1"/>
    </xf>
    <xf numFmtId="0" fontId="4" fillId="4" borderId="37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62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0" fillId="2" borderId="27" xfId="0" applyFill="1" applyBorder="1"/>
    <xf numFmtId="10" fontId="5" fillId="2" borderId="4" xfId="0" applyNumberFormat="1" applyFont="1" applyFill="1" applyBorder="1" applyAlignment="1">
      <alignment horizontal="left" vertical="center" wrapText="1"/>
    </xf>
    <xf numFmtId="165" fontId="5" fillId="2" borderId="4" xfId="0" applyNumberFormat="1" applyFont="1" applyFill="1" applyBorder="1" applyAlignment="1">
      <alignment horizontal="left" vertical="center" wrapText="1"/>
    </xf>
    <xf numFmtId="0" fontId="0" fillId="2" borderId="49" xfId="0" applyFill="1" applyBorder="1"/>
    <xf numFmtId="0" fontId="4" fillId="2" borderId="4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165" fontId="5" fillId="2" borderId="38" xfId="0" applyNumberFormat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vertical="center" wrapText="1"/>
    </xf>
    <xf numFmtId="0" fontId="4" fillId="2" borderId="56" xfId="0" applyFont="1" applyFill="1" applyBorder="1" applyAlignment="1">
      <alignment horizontal="center" vertical="center" wrapText="1"/>
    </xf>
    <xf numFmtId="166" fontId="5" fillId="4" borderId="43" xfId="0" applyNumberFormat="1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4" fillId="2" borderId="62" xfId="0" applyFont="1" applyFill="1" applyBorder="1" applyAlignment="1">
      <alignment horizontal="center" vertical="center" wrapText="1"/>
    </xf>
    <xf numFmtId="9" fontId="3" fillId="4" borderId="26" xfId="0" applyNumberFormat="1" applyFont="1" applyFill="1" applyBorder="1" applyAlignment="1">
      <alignment horizontal="left" vertical="center" wrapText="1"/>
    </xf>
    <xf numFmtId="9" fontId="3" fillId="10" borderId="26" xfId="0" applyNumberFormat="1" applyFont="1" applyFill="1" applyBorder="1" applyAlignment="1">
      <alignment horizontal="left" vertical="center" wrapText="1"/>
    </xf>
    <xf numFmtId="0" fontId="3" fillId="4" borderId="64" xfId="0" applyFont="1" applyFill="1" applyBorder="1" applyAlignment="1">
      <alignment vertical="center" wrapText="1"/>
    </xf>
    <xf numFmtId="0" fontId="0" fillId="2" borderId="65" xfId="0" applyFill="1" applyBorder="1"/>
    <xf numFmtId="166" fontId="0" fillId="2" borderId="0" xfId="1" applyNumberFormat="1" applyFont="1" applyFill="1"/>
    <xf numFmtId="0" fontId="12" fillId="2" borderId="0" xfId="0" applyFont="1" applyFill="1"/>
    <xf numFmtId="0" fontId="12" fillId="2" borderId="37" xfId="0" applyFont="1" applyFill="1" applyBorder="1"/>
    <xf numFmtId="0" fontId="22" fillId="2" borderId="0" xfId="0" applyFont="1" applyFill="1"/>
    <xf numFmtId="0" fontId="17" fillId="2" borderId="0" xfId="0" applyFont="1" applyFill="1"/>
    <xf numFmtId="0" fontId="12" fillId="0" borderId="0" xfId="0" applyFont="1"/>
    <xf numFmtId="0" fontId="23" fillId="2" borderId="0" xfId="0" applyFont="1" applyFill="1"/>
    <xf numFmtId="0" fontId="14" fillId="2" borderId="36" xfId="0" applyFont="1" applyFill="1" applyBorder="1" applyAlignment="1">
      <alignment horizontal="left" vertical="center" wrapText="1"/>
    </xf>
    <xf numFmtId="165" fontId="10" fillId="2" borderId="0" xfId="0" applyNumberFormat="1" applyFont="1" applyFill="1" applyAlignment="1">
      <alignment horizontal="left" vertical="center" wrapText="1"/>
    </xf>
    <xf numFmtId="9" fontId="14" fillId="2" borderId="0" xfId="0" applyNumberFormat="1" applyFont="1" applyFill="1" applyAlignment="1">
      <alignment horizontal="left" vertical="center" wrapText="1"/>
    </xf>
    <xf numFmtId="164" fontId="14" fillId="2" borderId="0" xfId="0" applyNumberFormat="1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2" borderId="38" xfId="0" applyFont="1" applyFill="1" applyBorder="1" applyAlignment="1">
      <alignment horizontal="left" vertical="center" wrapText="1"/>
    </xf>
    <xf numFmtId="10" fontId="17" fillId="2" borderId="37" xfId="0" applyNumberFormat="1" applyFont="1" applyFill="1" applyBorder="1" applyAlignment="1">
      <alignment horizontal="left" vertical="center" wrapText="1"/>
    </xf>
    <xf numFmtId="0" fontId="17" fillId="2" borderId="124" xfId="0" applyFont="1" applyFill="1" applyBorder="1" applyAlignment="1">
      <alignment horizontal="left" vertical="center" wrapText="1"/>
    </xf>
    <xf numFmtId="0" fontId="17" fillId="2" borderId="125" xfId="0" applyFont="1" applyFill="1" applyBorder="1" applyAlignment="1">
      <alignment horizontal="left" vertical="center" wrapText="1"/>
    </xf>
    <xf numFmtId="0" fontId="16" fillId="13" borderId="50" xfId="0" applyFont="1" applyFill="1" applyBorder="1" applyAlignment="1">
      <alignment horizontal="left" vertical="center" wrapText="1"/>
    </xf>
    <xf numFmtId="0" fontId="10" fillId="13" borderId="133" xfId="0" applyFont="1" applyFill="1" applyBorder="1" applyAlignment="1">
      <alignment horizontal="left" vertical="center" wrapText="1"/>
    </xf>
    <xf numFmtId="0" fontId="10" fillId="13" borderId="22" xfId="0" applyFont="1" applyFill="1" applyBorder="1" applyAlignment="1">
      <alignment horizontal="left" vertical="center" wrapText="1"/>
    </xf>
    <xf numFmtId="0" fontId="10" fillId="13" borderId="136" xfId="0" applyFont="1" applyFill="1" applyBorder="1" applyAlignment="1">
      <alignment horizontal="left" vertical="center" wrapText="1"/>
    </xf>
    <xf numFmtId="0" fontId="10" fillId="13" borderId="66" xfId="0" applyFont="1" applyFill="1" applyBorder="1" applyAlignment="1">
      <alignment horizontal="left" vertical="center" wrapText="1"/>
    </xf>
    <xf numFmtId="0" fontId="10" fillId="11" borderId="135" xfId="0" applyFont="1" applyFill="1" applyBorder="1" applyAlignment="1">
      <alignment horizontal="left" vertical="center" wrapText="1"/>
    </xf>
    <xf numFmtId="9" fontId="17" fillId="4" borderId="127" xfId="0" applyNumberFormat="1" applyFont="1" applyFill="1" applyBorder="1" applyAlignment="1">
      <alignment horizontal="left" vertical="center" wrapText="1"/>
    </xf>
    <xf numFmtId="10" fontId="17" fillId="4" borderId="74" xfId="0" applyNumberFormat="1" applyFont="1" applyFill="1" applyBorder="1" applyAlignment="1">
      <alignment horizontal="left" vertical="center" wrapText="1"/>
    </xf>
    <xf numFmtId="165" fontId="17" fillId="4" borderId="128" xfId="0" applyNumberFormat="1" applyFont="1" applyFill="1" applyBorder="1" applyAlignment="1">
      <alignment horizontal="left" vertical="center" wrapText="1"/>
    </xf>
    <xf numFmtId="9" fontId="17" fillId="4" borderId="74" xfId="0" applyNumberFormat="1" applyFont="1" applyFill="1" applyBorder="1" applyAlignment="1">
      <alignment horizontal="left" vertical="center" wrapText="1"/>
    </xf>
    <xf numFmtId="167" fontId="17" fillId="4" borderId="128" xfId="0" applyNumberFormat="1" applyFont="1" applyFill="1" applyBorder="1" applyAlignment="1">
      <alignment horizontal="left" vertical="center" wrapText="1"/>
    </xf>
    <xf numFmtId="166" fontId="17" fillId="4" borderId="104" xfId="0" applyNumberFormat="1" applyFont="1" applyFill="1" applyBorder="1" applyAlignment="1">
      <alignment horizontal="left" vertical="center" wrapText="1"/>
    </xf>
    <xf numFmtId="165" fontId="17" fillId="4" borderId="103" xfId="0" applyNumberFormat="1" applyFont="1" applyFill="1" applyBorder="1" applyAlignment="1">
      <alignment horizontal="left" vertical="center" wrapText="1"/>
    </xf>
    <xf numFmtId="10" fontId="17" fillId="4" borderId="78" xfId="0" applyNumberFormat="1" applyFont="1" applyFill="1" applyBorder="1" applyAlignment="1">
      <alignment horizontal="left" vertical="center" wrapText="1"/>
    </xf>
    <xf numFmtId="165" fontId="17" fillId="2" borderId="103" xfId="0" applyNumberFormat="1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9" fontId="17" fillId="2" borderId="0" xfId="0" applyNumberFormat="1" applyFont="1" applyFill="1" applyAlignment="1">
      <alignment horizontal="left" vertical="center" wrapText="1"/>
    </xf>
    <xf numFmtId="10" fontId="18" fillId="2" borderId="0" xfId="0" applyNumberFormat="1" applyFont="1" applyFill="1" applyAlignment="1">
      <alignment horizontal="left" vertical="center" wrapText="1"/>
    </xf>
    <xf numFmtId="165" fontId="18" fillId="2" borderId="0" xfId="0" applyNumberFormat="1" applyFont="1" applyFill="1" applyAlignment="1">
      <alignment horizontal="left" vertical="center" wrapText="1"/>
    </xf>
    <xf numFmtId="166" fontId="18" fillId="2" borderId="0" xfId="0" applyNumberFormat="1" applyFont="1" applyFill="1" applyAlignment="1">
      <alignment horizontal="left" vertical="center" wrapText="1"/>
    </xf>
    <xf numFmtId="165" fontId="18" fillId="2" borderId="71" xfId="0" applyNumberFormat="1" applyFont="1" applyFill="1" applyBorder="1" applyAlignment="1">
      <alignment horizontal="left" vertical="center" wrapText="1"/>
    </xf>
    <xf numFmtId="10" fontId="18" fillId="2" borderId="71" xfId="0" applyNumberFormat="1" applyFont="1" applyFill="1" applyBorder="1" applyAlignment="1">
      <alignment horizontal="left" vertical="center" wrapText="1"/>
    </xf>
    <xf numFmtId="164" fontId="18" fillId="2" borderId="0" xfId="0" applyNumberFormat="1" applyFont="1" applyFill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7" fillId="2" borderId="122" xfId="0" applyFont="1" applyFill="1" applyBorder="1" applyAlignment="1">
      <alignment horizontal="left" vertical="center" wrapText="1"/>
    </xf>
    <xf numFmtId="0" fontId="17" fillId="2" borderId="117" xfId="0" applyFont="1" applyFill="1" applyBorder="1" applyAlignment="1">
      <alignment horizontal="left" vertical="center" wrapText="1"/>
    </xf>
    <xf numFmtId="0" fontId="17" fillId="2" borderId="118" xfId="0" applyFont="1" applyFill="1" applyBorder="1"/>
    <xf numFmtId="0" fontId="17" fillId="2" borderId="121" xfId="0" applyFont="1" applyFill="1" applyBorder="1"/>
    <xf numFmtId="0" fontId="16" fillId="13" borderId="22" xfId="0" applyFont="1" applyFill="1" applyBorder="1" applyAlignment="1">
      <alignment horizontal="left" vertical="center" wrapText="1"/>
    </xf>
    <xf numFmtId="0" fontId="10" fillId="13" borderId="137" xfId="0" applyFont="1" applyFill="1" applyBorder="1" applyAlignment="1">
      <alignment horizontal="left" vertical="center" wrapText="1"/>
    </xf>
    <xf numFmtId="0" fontId="10" fillId="13" borderId="130" xfId="0" applyFont="1" applyFill="1" applyBorder="1" applyAlignment="1">
      <alignment horizontal="left" vertical="center" wrapText="1"/>
    </xf>
    <xf numFmtId="0" fontId="10" fillId="13" borderId="129" xfId="0" applyFont="1" applyFill="1" applyBorder="1" applyAlignment="1">
      <alignment horizontal="left" vertical="center" wrapText="1"/>
    </xf>
    <xf numFmtId="0" fontId="10" fillId="11" borderId="134" xfId="0" applyFont="1" applyFill="1" applyBorder="1" applyAlignment="1">
      <alignment horizontal="left" vertical="center" wrapText="1"/>
    </xf>
    <xf numFmtId="9" fontId="17" fillId="4" borderId="128" xfId="1" applyFont="1" applyFill="1" applyBorder="1" applyAlignment="1" applyProtection="1">
      <alignment horizontal="left" vertical="center" wrapText="1"/>
    </xf>
    <xf numFmtId="10" fontId="17" fillId="4" borderId="131" xfId="0" applyNumberFormat="1" applyFont="1" applyFill="1" applyBorder="1" applyAlignment="1">
      <alignment horizontal="left" vertical="center" wrapText="1"/>
    </xf>
    <xf numFmtId="165" fontId="17" fillId="4" borderId="132" xfId="0" applyNumberFormat="1" applyFont="1" applyFill="1" applyBorder="1" applyAlignment="1">
      <alignment horizontal="left" vertical="center" wrapText="1"/>
    </xf>
    <xf numFmtId="0" fontId="17" fillId="4" borderId="104" xfId="0" applyFont="1" applyFill="1" applyBorder="1" applyAlignment="1">
      <alignment horizontal="left" vertical="center" wrapText="1"/>
    </xf>
    <xf numFmtId="0" fontId="17" fillId="4" borderId="128" xfId="0" applyFont="1" applyFill="1" applyBorder="1" applyAlignment="1">
      <alignment vertical="center" wrapText="1"/>
    </xf>
    <xf numFmtId="0" fontId="17" fillId="4" borderId="103" xfId="0" applyFont="1" applyFill="1" applyBorder="1" applyAlignment="1">
      <alignment horizontal="left" vertical="center" wrapText="1"/>
    </xf>
    <xf numFmtId="165" fontId="17" fillId="2" borderId="77" xfId="0" applyNumberFormat="1" applyFont="1" applyFill="1" applyBorder="1" applyAlignment="1">
      <alignment horizontal="left" vertical="center" wrapText="1"/>
    </xf>
    <xf numFmtId="0" fontId="19" fillId="2" borderId="71" xfId="0" applyFont="1" applyFill="1" applyBorder="1" applyAlignment="1">
      <alignment horizontal="left" vertical="center" wrapText="1"/>
    </xf>
    <xf numFmtId="9" fontId="17" fillId="2" borderId="0" xfId="1" applyFont="1" applyFill="1" applyBorder="1" applyAlignment="1" applyProtection="1">
      <alignment horizontal="left" vertical="center" wrapText="1"/>
    </xf>
    <xf numFmtId="10" fontId="17" fillId="2" borderId="0" xfId="0" applyNumberFormat="1" applyFont="1" applyFill="1" applyAlignment="1">
      <alignment horizontal="left" vertical="center" wrapText="1"/>
    </xf>
    <xf numFmtId="165" fontId="17" fillId="2" borderId="0" xfId="0" applyNumberFormat="1" applyFont="1" applyFill="1" applyAlignment="1">
      <alignment horizontal="left" vertical="center" wrapText="1"/>
    </xf>
    <xf numFmtId="0" fontId="17" fillId="2" borderId="71" xfId="0" applyFont="1" applyFill="1" applyBorder="1" applyAlignment="1">
      <alignment vertical="center" wrapText="1"/>
    </xf>
    <xf numFmtId="165" fontId="17" fillId="2" borderId="71" xfId="0" applyNumberFormat="1" applyFont="1" applyFill="1" applyBorder="1" applyAlignment="1">
      <alignment horizontal="left" vertical="center" wrapText="1"/>
    </xf>
    <xf numFmtId="0" fontId="17" fillId="2" borderId="123" xfId="0" applyFont="1" applyFill="1" applyBorder="1"/>
    <xf numFmtId="0" fontId="17" fillId="2" borderId="89" xfId="0" applyFont="1" applyFill="1" applyBorder="1" applyAlignment="1">
      <alignment horizontal="left" vertical="center" wrapText="1"/>
    </xf>
    <xf numFmtId="0" fontId="10" fillId="13" borderId="103" xfId="0" applyFont="1" applyFill="1" applyBorder="1" applyAlignment="1">
      <alignment horizontal="left" vertical="center" wrapText="1"/>
    </xf>
    <xf numFmtId="9" fontId="17" fillId="4" borderId="131" xfId="0" applyNumberFormat="1" applyFont="1" applyFill="1" applyBorder="1" applyAlignment="1">
      <alignment horizontal="left" vertical="center" wrapText="1"/>
    </xf>
    <xf numFmtId="10" fontId="17" fillId="4" borderId="103" xfId="0" applyNumberFormat="1" applyFont="1" applyFill="1" applyBorder="1" applyAlignment="1">
      <alignment horizontal="left" vertical="center"/>
    </xf>
    <xf numFmtId="0" fontId="22" fillId="2" borderId="71" xfId="0" applyFont="1" applyFill="1" applyBorder="1"/>
    <xf numFmtId="0" fontId="14" fillId="2" borderId="4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vertical="center" wrapText="1"/>
    </xf>
    <xf numFmtId="10" fontId="17" fillId="4" borderId="138" xfId="0" applyNumberFormat="1" applyFont="1" applyFill="1" applyBorder="1" applyAlignment="1">
      <alignment horizontal="left" vertical="center" wrapText="1"/>
    </xf>
    <xf numFmtId="9" fontId="17" fillId="4" borderId="138" xfId="0" applyNumberFormat="1" applyFont="1" applyFill="1" applyBorder="1" applyAlignment="1">
      <alignment horizontal="left" vertical="center" wrapText="1"/>
    </xf>
    <xf numFmtId="164" fontId="17" fillId="4" borderId="132" xfId="0" applyNumberFormat="1" applyFont="1" applyFill="1" applyBorder="1" applyAlignment="1">
      <alignment horizontal="left" vertical="center" wrapText="1"/>
    </xf>
    <xf numFmtId="0" fontId="17" fillId="4" borderId="143" xfId="0" applyFont="1" applyFill="1" applyBorder="1" applyAlignment="1">
      <alignment horizontal="center" vertical="center" wrapText="1"/>
    </xf>
    <xf numFmtId="0" fontId="17" fillId="4" borderId="8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14" xfId="0" applyFont="1" applyFill="1" applyBorder="1" applyAlignment="1">
      <alignment horizontal="left" vertical="center" wrapText="1"/>
    </xf>
    <xf numFmtId="0" fontId="13" fillId="2" borderId="71" xfId="0" applyFont="1" applyFill="1" applyBorder="1" applyAlignment="1">
      <alignment horizontal="left" vertical="center" wrapText="1"/>
    </xf>
    <xf numFmtId="0" fontId="17" fillId="2" borderId="82" xfId="0" applyFont="1" applyFill="1" applyBorder="1" applyAlignment="1">
      <alignment horizontal="left" vertical="center" wrapText="1"/>
    </xf>
    <xf numFmtId="0" fontId="14" fillId="2" borderId="95" xfId="0" applyFont="1" applyFill="1" applyBorder="1" applyAlignment="1">
      <alignment horizontal="left" vertical="center" wrapText="1"/>
    </xf>
    <xf numFmtId="0" fontId="23" fillId="2" borderId="91" xfId="0" applyFont="1" applyFill="1" applyBorder="1"/>
    <xf numFmtId="0" fontId="23" fillId="2" borderId="94" xfId="0" applyFont="1" applyFill="1" applyBorder="1"/>
    <xf numFmtId="0" fontId="12" fillId="2" borderId="27" xfId="0" applyFont="1" applyFill="1" applyBorder="1"/>
    <xf numFmtId="0" fontId="10" fillId="13" borderId="50" xfId="0" applyFont="1" applyFill="1" applyBorder="1" applyAlignment="1">
      <alignment horizontal="left" vertical="center" wrapText="1"/>
    </xf>
    <xf numFmtId="0" fontId="10" fillId="13" borderId="34" xfId="0" applyFont="1" applyFill="1" applyBorder="1" applyAlignment="1">
      <alignment horizontal="left" vertical="center" wrapText="1"/>
    </xf>
    <xf numFmtId="0" fontId="10" fillId="13" borderId="142" xfId="0" applyFont="1" applyFill="1" applyBorder="1" applyAlignment="1">
      <alignment horizontal="left" vertical="center" wrapText="1"/>
    </xf>
    <xf numFmtId="0" fontId="10" fillId="13" borderId="119" xfId="0" applyFont="1" applyFill="1" applyBorder="1" applyAlignment="1">
      <alignment horizontal="left" vertical="center" wrapText="1"/>
    </xf>
    <xf numFmtId="0" fontId="21" fillId="11" borderId="135" xfId="0" applyFont="1" applyFill="1" applyBorder="1" applyAlignment="1">
      <alignment horizontal="left" vertical="center" wrapText="1"/>
    </xf>
    <xf numFmtId="9" fontId="17" fillId="4" borderId="103" xfId="0" applyNumberFormat="1" applyFont="1" applyFill="1" applyBorder="1" applyAlignment="1">
      <alignment horizontal="left" vertical="center" wrapText="1"/>
    </xf>
    <xf numFmtId="0" fontId="12" fillId="2" borderId="68" xfId="0" applyFont="1" applyFill="1" applyBorder="1"/>
    <xf numFmtId="167" fontId="17" fillId="4" borderId="78" xfId="0" applyNumberFormat="1" applyFont="1" applyFill="1" applyBorder="1" applyAlignment="1">
      <alignment horizontal="left" vertical="center" wrapText="1"/>
    </xf>
    <xf numFmtId="0" fontId="12" fillId="2" borderId="87" xfId="0" applyFont="1" applyFill="1" applyBorder="1"/>
    <xf numFmtId="166" fontId="17" fillId="4" borderId="103" xfId="0" applyNumberFormat="1" applyFont="1" applyFill="1" applyBorder="1" applyAlignment="1">
      <alignment horizontal="left" vertical="center" wrapText="1"/>
    </xf>
    <xf numFmtId="165" fontId="17" fillId="4" borderId="73" xfId="0" applyNumberFormat="1" applyFont="1" applyFill="1" applyBorder="1" applyAlignment="1">
      <alignment horizontal="left" vertical="center" wrapText="1"/>
    </xf>
    <xf numFmtId="0" fontId="12" fillId="2" borderId="79" xfId="0" applyFont="1" applyFill="1" applyBorder="1"/>
    <xf numFmtId="10" fontId="17" fillId="4" borderId="103" xfId="0" applyNumberFormat="1" applyFont="1" applyFill="1" applyBorder="1" applyAlignment="1">
      <alignment horizontal="left" vertical="center" wrapText="1"/>
    </xf>
    <xf numFmtId="0" fontId="14" fillId="2" borderId="115" xfId="0" applyFont="1" applyFill="1" applyBorder="1" applyAlignment="1">
      <alignment vertical="center" wrapText="1"/>
    </xf>
    <xf numFmtId="10" fontId="14" fillId="2" borderId="0" xfId="0" applyNumberFormat="1" applyFont="1" applyFill="1" applyAlignment="1">
      <alignment vertical="center" wrapText="1"/>
    </xf>
    <xf numFmtId="10" fontId="14" fillId="2" borderId="81" xfId="0" applyNumberFormat="1" applyFont="1" applyFill="1" applyBorder="1" applyAlignment="1">
      <alignment vertical="center" wrapText="1"/>
    </xf>
    <xf numFmtId="0" fontId="20" fillId="2" borderId="96" xfId="0" applyFont="1" applyFill="1" applyBorder="1" applyAlignment="1">
      <alignment vertical="center" wrapText="1"/>
    </xf>
    <xf numFmtId="10" fontId="14" fillId="2" borderId="75" xfId="0" applyNumberFormat="1" applyFont="1" applyFill="1" applyBorder="1" applyAlignment="1">
      <alignment vertical="center" wrapText="1"/>
    </xf>
    <xf numFmtId="0" fontId="14" fillId="2" borderId="98" xfId="0" applyFont="1" applyFill="1" applyBorder="1" applyAlignment="1">
      <alignment vertical="center" wrapText="1"/>
    </xf>
    <xf numFmtId="0" fontId="12" fillId="2" borderId="71" xfId="0" applyFont="1" applyFill="1" applyBorder="1"/>
    <xf numFmtId="0" fontId="14" fillId="2" borderId="81" xfId="0" applyFont="1" applyFill="1" applyBorder="1" applyAlignment="1">
      <alignment vertical="center" wrapText="1"/>
    </xf>
    <xf numFmtId="0" fontId="14" fillId="2" borderId="71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23" fillId="2" borderId="116" xfId="0" applyFont="1" applyFill="1" applyBorder="1"/>
    <xf numFmtId="0" fontId="14" fillId="2" borderId="93" xfId="0" applyFont="1" applyFill="1" applyBorder="1" applyAlignment="1">
      <alignment horizontal="left" vertical="center" wrapText="1"/>
    </xf>
    <xf numFmtId="0" fontId="10" fillId="13" borderId="126" xfId="0" applyFont="1" applyFill="1" applyBorder="1" applyAlignment="1">
      <alignment horizontal="left" vertical="center" wrapText="1"/>
    </xf>
    <xf numFmtId="0" fontId="10" fillId="13" borderId="139" xfId="0" applyFont="1" applyFill="1" applyBorder="1" applyAlignment="1">
      <alignment horizontal="left" vertical="center" wrapText="1"/>
    </xf>
    <xf numFmtId="0" fontId="10" fillId="13" borderId="135" xfId="0" applyFont="1" applyFill="1" applyBorder="1" applyAlignment="1">
      <alignment horizontal="left" vertical="center" wrapText="1"/>
    </xf>
    <xf numFmtId="0" fontId="10" fillId="13" borderId="101" xfId="0" applyFont="1" applyFill="1" applyBorder="1" applyAlignment="1">
      <alignment horizontal="left" vertical="center" wrapText="1"/>
    </xf>
    <xf numFmtId="167" fontId="17" fillId="4" borderId="103" xfId="0" applyNumberFormat="1" applyFont="1" applyFill="1" applyBorder="1" applyAlignment="1">
      <alignment horizontal="left" vertical="center" wrapText="1"/>
    </xf>
    <xf numFmtId="0" fontId="17" fillId="4" borderId="72" xfId="0" applyFont="1" applyFill="1" applyBorder="1" applyAlignment="1">
      <alignment horizontal="left" vertical="center" wrapText="1"/>
    </xf>
    <xf numFmtId="9" fontId="17" fillId="2" borderId="81" xfId="0" applyNumberFormat="1" applyFont="1" applyFill="1" applyBorder="1" applyAlignment="1">
      <alignment horizontal="left" vertical="center" wrapText="1"/>
    </xf>
    <xf numFmtId="0" fontId="12" fillId="2" borderId="81" xfId="0" applyFont="1" applyFill="1" applyBorder="1"/>
    <xf numFmtId="0" fontId="14" fillId="2" borderId="84" xfId="0" applyFont="1" applyFill="1" applyBorder="1" applyAlignment="1">
      <alignment horizontal="left" vertical="center" wrapText="1"/>
    </xf>
    <xf numFmtId="0" fontId="10" fillId="13" borderId="140" xfId="0" applyFont="1" applyFill="1" applyBorder="1" applyAlignment="1">
      <alignment horizontal="left" vertical="center" wrapText="1"/>
    </xf>
    <xf numFmtId="0" fontId="10" fillId="13" borderId="141" xfId="0" applyFont="1" applyFill="1" applyBorder="1" applyAlignment="1">
      <alignment horizontal="left" vertical="center" wrapText="1"/>
    </xf>
    <xf numFmtId="165" fontId="17" fillId="4" borderId="78" xfId="0" applyNumberFormat="1" applyFont="1" applyFill="1" applyBorder="1" applyAlignment="1">
      <alignment horizontal="left" vertical="center" wrapText="1"/>
    </xf>
    <xf numFmtId="10" fontId="15" fillId="2" borderId="71" xfId="0" applyNumberFormat="1" applyFont="1" applyFill="1" applyBorder="1" applyAlignment="1">
      <alignment horizontal="left" vertical="center" wrapText="1"/>
    </xf>
    <xf numFmtId="165" fontId="15" fillId="2" borderId="106" xfId="0" applyNumberFormat="1" applyFont="1" applyFill="1" applyBorder="1" applyAlignment="1">
      <alignment horizontal="left" vertical="center" wrapText="1"/>
    </xf>
    <xf numFmtId="165" fontId="15" fillId="2" borderId="71" xfId="0" applyNumberFormat="1" applyFont="1" applyFill="1" applyBorder="1" applyAlignment="1">
      <alignment horizontal="left" vertical="center" wrapText="1"/>
    </xf>
    <xf numFmtId="166" fontId="15" fillId="2" borderId="0" xfId="0" applyNumberFormat="1" applyFont="1" applyFill="1" applyAlignment="1">
      <alignment horizontal="left" vertical="center" wrapText="1"/>
    </xf>
    <xf numFmtId="10" fontId="15" fillId="2" borderId="0" xfId="0" applyNumberFormat="1" applyFont="1" applyFill="1" applyAlignment="1">
      <alignment horizontal="left" vertical="center" wrapText="1"/>
    </xf>
    <xf numFmtId="0" fontId="12" fillId="2" borderId="38" xfId="0" applyFont="1" applyFill="1" applyBorder="1"/>
    <xf numFmtId="0" fontId="16" fillId="11" borderId="13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vertical="center"/>
    </xf>
    <xf numFmtId="0" fontId="12" fillId="2" borderId="83" xfId="0" applyFont="1" applyFill="1" applyBorder="1"/>
    <xf numFmtId="0" fontId="17" fillId="2" borderId="111" xfId="0" applyFont="1" applyFill="1" applyBorder="1" applyAlignment="1">
      <alignment horizontal="left" vertical="center" wrapText="1"/>
    </xf>
    <xf numFmtId="0" fontId="17" fillId="2" borderId="92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7" fillId="2" borderId="92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vertical="center" wrapText="1"/>
    </xf>
    <xf numFmtId="10" fontId="17" fillId="4" borderId="77" xfId="0" applyNumberFormat="1" applyFont="1" applyFill="1" applyBorder="1" applyAlignment="1">
      <alignment horizontal="left" vertical="center" wrapText="1"/>
    </xf>
    <xf numFmtId="0" fontId="12" fillId="2" borderId="23" xfId="0" applyFont="1" applyFill="1" applyBorder="1"/>
    <xf numFmtId="9" fontId="17" fillId="4" borderId="1" xfId="0" applyNumberFormat="1" applyFont="1" applyFill="1" applyBorder="1" applyAlignment="1">
      <alignment horizontal="left" vertical="center" wrapText="1"/>
    </xf>
    <xf numFmtId="164" fontId="17" fillId="4" borderId="1" xfId="0" applyNumberFormat="1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vertical="center" wrapText="1"/>
    </xf>
    <xf numFmtId="165" fontId="15" fillId="2" borderId="11" xfId="0" applyNumberFormat="1" applyFont="1" applyFill="1" applyBorder="1" applyAlignment="1">
      <alignment horizontal="left" vertical="center" wrapText="1"/>
    </xf>
    <xf numFmtId="0" fontId="10" fillId="2" borderId="38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6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7" fillId="2" borderId="0" xfId="0" applyFont="1" applyFill="1"/>
    <xf numFmtId="0" fontId="12" fillId="2" borderId="80" xfId="0" applyFont="1" applyFill="1" applyBorder="1"/>
    <xf numFmtId="0" fontId="23" fillId="2" borderId="85" xfId="0" applyFont="1" applyFill="1" applyBorder="1"/>
    <xf numFmtId="0" fontId="23" fillId="2" borderId="68" xfId="0" applyFont="1" applyFill="1" applyBorder="1"/>
    <xf numFmtId="0" fontId="17" fillId="2" borderId="68" xfId="0" applyFont="1" applyFill="1" applyBorder="1"/>
    <xf numFmtId="165" fontId="16" fillId="11" borderId="1" xfId="0" applyNumberFormat="1" applyFont="1" applyFill="1" applyBorder="1" applyAlignment="1" applyProtection="1">
      <alignment horizontal="left" vertical="center" wrapText="1"/>
      <protection locked="0"/>
    </xf>
    <xf numFmtId="9" fontId="10" fillId="11" borderId="1" xfId="0" applyNumberFormat="1" applyFont="1" applyFill="1" applyBorder="1" applyAlignment="1" applyProtection="1">
      <alignment horizontal="left" vertical="center" wrapText="1"/>
      <protection locked="0"/>
    </xf>
    <xf numFmtId="9" fontId="10" fillId="11" borderId="138" xfId="0" applyNumberFormat="1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>
      <alignment horizontal="left" vertical="center" wrapText="1"/>
    </xf>
    <xf numFmtId="0" fontId="4" fillId="4" borderId="3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31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5" borderId="40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5" borderId="6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left" vertical="center" wrapText="1"/>
    </xf>
    <xf numFmtId="0" fontId="4" fillId="4" borderId="57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7" fillId="2" borderId="112" xfId="0" applyFont="1" applyFill="1" applyBorder="1" applyAlignment="1">
      <alignment horizontal="center" vertical="center" wrapText="1"/>
    </xf>
    <xf numFmtId="0" fontId="17" fillId="2" borderId="113" xfId="0" applyFont="1" applyFill="1" applyBorder="1" applyAlignment="1">
      <alignment horizontal="center" vertical="center" wrapText="1"/>
    </xf>
    <xf numFmtId="0" fontId="17" fillId="2" borderId="90" xfId="0" applyFont="1" applyFill="1" applyBorder="1" applyAlignment="1">
      <alignment horizontal="center" vertical="center" wrapText="1"/>
    </xf>
    <xf numFmtId="0" fontId="17" fillId="2" borderId="93" xfId="0" applyFont="1" applyFill="1" applyBorder="1" applyAlignment="1">
      <alignment horizontal="center" vertical="center" wrapText="1"/>
    </xf>
    <xf numFmtId="0" fontId="17" fillId="2" borderId="99" xfId="0" applyFont="1" applyFill="1" applyBorder="1" applyAlignment="1">
      <alignment horizontal="center" vertical="center" wrapText="1"/>
    </xf>
    <xf numFmtId="0" fontId="17" fillId="2" borderId="100" xfId="0" applyFont="1" applyFill="1" applyBorder="1" applyAlignment="1">
      <alignment horizontal="center" vertical="center" wrapText="1"/>
    </xf>
    <xf numFmtId="0" fontId="17" fillId="2" borderId="82" xfId="0" applyFont="1" applyFill="1" applyBorder="1" applyAlignment="1">
      <alignment horizontal="center" vertical="center" wrapText="1"/>
    </xf>
    <xf numFmtId="0" fontId="17" fillId="2" borderId="84" xfId="0" applyFont="1" applyFill="1" applyBorder="1" applyAlignment="1">
      <alignment horizontal="center" vertical="center" wrapText="1"/>
    </xf>
    <xf numFmtId="0" fontId="17" fillId="2" borderId="89" xfId="0" applyFont="1" applyFill="1" applyBorder="1" applyAlignment="1">
      <alignment horizontal="center" vertical="center" wrapText="1"/>
    </xf>
    <xf numFmtId="0" fontId="17" fillId="12" borderId="109" xfId="0" applyFont="1" applyFill="1" applyBorder="1" applyAlignment="1">
      <alignment horizontal="center" vertical="center" wrapText="1"/>
    </xf>
    <xf numFmtId="0" fontId="17" fillId="12" borderId="110" xfId="0" applyFont="1" applyFill="1" applyBorder="1" applyAlignment="1">
      <alignment horizontal="center" vertical="center" wrapText="1"/>
    </xf>
    <xf numFmtId="0" fontId="10" fillId="11" borderId="102" xfId="0" applyFont="1" applyFill="1" applyBorder="1" applyAlignment="1">
      <alignment horizontal="left" vertical="center" wrapText="1"/>
    </xf>
    <xf numFmtId="0" fontId="10" fillId="11" borderId="71" xfId="0" applyFont="1" applyFill="1" applyBorder="1" applyAlignment="1">
      <alignment horizontal="left" vertical="center" wrapText="1"/>
    </xf>
    <xf numFmtId="10" fontId="17" fillId="2" borderId="104" xfId="0" applyNumberFormat="1" applyFont="1" applyFill="1" applyBorder="1" applyAlignment="1">
      <alignment horizontal="left" vertical="center" wrapText="1"/>
    </xf>
    <xf numFmtId="10" fontId="17" fillId="2" borderId="105" xfId="0" applyNumberFormat="1" applyFont="1" applyFill="1" applyBorder="1" applyAlignment="1">
      <alignment horizontal="left" vertical="center" wrapText="1"/>
    </xf>
    <xf numFmtId="0" fontId="19" fillId="14" borderId="30" xfId="0" applyFont="1" applyFill="1" applyBorder="1" applyAlignment="1">
      <alignment horizontal="center" vertical="center" wrapText="1"/>
    </xf>
    <xf numFmtId="0" fontId="19" fillId="14" borderId="32" xfId="0" applyFont="1" applyFill="1" applyBorder="1" applyAlignment="1">
      <alignment horizontal="center" vertical="center" wrapText="1"/>
    </xf>
    <xf numFmtId="0" fontId="25" fillId="13" borderId="5" xfId="0" applyFont="1" applyFill="1" applyBorder="1" applyAlignment="1">
      <alignment horizontal="left" vertical="center" wrapText="1"/>
    </xf>
    <xf numFmtId="0" fontId="11" fillId="13" borderId="57" xfId="0" applyFont="1" applyFill="1" applyBorder="1" applyAlignment="1">
      <alignment horizontal="left" vertical="center" wrapText="1"/>
    </xf>
    <xf numFmtId="0" fontId="19" fillId="14" borderId="88" xfId="0" applyFont="1" applyFill="1" applyBorder="1" applyAlignment="1">
      <alignment horizontal="left" vertical="center" wrapText="1"/>
    </xf>
    <xf numFmtId="0" fontId="19" fillId="14" borderId="76" xfId="0" applyFont="1" applyFill="1" applyBorder="1" applyAlignment="1">
      <alignment horizontal="left" vertical="center" wrapText="1"/>
    </xf>
    <xf numFmtId="0" fontId="19" fillId="14" borderId="68" xfId="0" applyFont="1" applyFill="1" applyBorder="1" applyAlignment="1">
      <alignment horizontal="left" vertical="center" wrapText="1"/>
    </xf>
    <xf numFmtId="0" fontId="19" fillId="14" borderId="79" xfId="0" applyFont="1" applyFill="1" applyBorder="1" applyAlignment="1">
      <alignment horizontal="left" vertical="center" wrapText="1"/>
    </xf>
    <xf numFmtId="0" fontId="17" fillId="12" borderId="104" xfId="0" applyFont="1" applyFill="1" applyBorder="1" applyAlignment="1">
      <alignment horizontal="center" vertical="center" wrapText="1"/>
    </xf>
    <xf numFmtId="0" fontId="17" fillId="12" borderId="10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24" fillId="11" borderId="70" xfId="0" applyFont="1" applyFill="1" applyBorder="1" applyAlignment="1">
      <alignment horizontal="center" vertical="center"/>
    </xf>
    <xf numFmtId="0" fontId="24" fillId="11" borderId="71" xfId="0" applyFont="1" applyFill="1" applyBorder="1" applyAlignment="1">
      <alignment horizontal="center" vertical="center"/>
    </xf>
    <xf numFmtId="0" fontId="24" fillId="11" borderId="72" xfId="0" applyFont="1" applyFill="1" applyBorder="1" applyAlignment="1">
      <alignment horizontal="center" vertical="center"/>
    </xf>
    <xf numFmtId="0" fontId="24" fillId="11" borderId="67" xfId="0" applyFont="1" applyFill="1" applyBorder="1" applyAlignment="1">
      <alignment horizontal="center" vertical="center"/>
    </xf>
    <xf numFmtId="0" fontId="24" fillId="11" borderId="69" xfId="0" applyFont="1" applyFill="1" applyBorder="1" applyAlignment="1">
      <alignment horizontal="center" vertical="center"/>
    </xf>
    <xf numFmtId="0" fontId="24" fillId="11" borderId="73" xfId="0" applyFont="1" applyFill="1" applyBorder="1" applyAlignment="1">
      <alignment horizontal="center" vertical="center"/>
    </xf>
    <xf numFmtId="0" fontId="10" fillId="11" borderId="101" xfId="0" applyFont="1" applyFill="1" applyBorder="1" applyAlignment="1">
      <alignment horizontal="left" vertical="center" wrapText="1"/>
    </xf>
    <xf numFmtId="0" fontId="10" fillId="11" borderId="110" xfId="0" applyFont="1" applyFill="1" applyBorder="1" applyAlignment="1">
      <alignment horizontal="left" vertical="center" wrapText="1"/>
    </xf>
    <xf numFmtId="0" fontId="19" fillId="14" borderId="97" xfId="0" applyFont="1" applyFill="1" applyBorder="1" applyAlignment="1">
      <alignment horizontal="left" vertical="center" wrapText="1"/>
    </xf>
    <xf numFmtId="0" fontId="19" fillId="14" borderId="87" xfId="0" applyFont="1" applyFill="1" applyBorder="1" applyAlignment="1">
      <alignment horizontal="left" vertical="center" wrapText="1"/>
    </xf>
    <xf numFmtId="10" fontId="17" fillId="2" borderId="70" xfId="0" applyNumberFormat="1" applyFont="1" applyFill="1" applyBorder="1" applyAlignment="1">
      <alignment horizontal="left" vertical="center" wrapText="1"/>
    </xf>
    <xf numFmtId="10" fontId="17" fillId="2" borderId="72" xfId="0" applyNumberFormat="1" applyFont="1" applyFill="1" applyBorder="1" applyAlignment="1">
      <alignment horizontal="left" vertical="center" wrapText="1"/>
    </xf>
    <xf numFmtId="0" fontId="17" fillId="2" borderId="83" xfId="0" applyFont="1" applyFill="1" applyBorder="1" applyAlignment="1">
      <alignment horizontal="center" vertical="center" wrapText="1"/>
    </xf>
    <xf numFmtId="0" fontId="10" fillId="11" borderId="105" xfId="0" applyFont="1" applyFill="1" applyBorder="1" applyAlignment="1">
      <alignment horizontal="left" vertical="center" wrapText="1"/>
    </xf>
    <xf numFmtId="0" fontId="19" fillId="14" borderId="107" xfId="0" applyFont="1" applyFill="1" applyBorder="1" applyAlignment="1">
      <alignment horizontal="left" vertical="center" wrapText="1"/>
    </xf>
    <xf numFmtId="0" fontId="19" fillId="14" borderId="108" xfId="0" applyFont="1" applyFill="1" applyBorder="1" applyAlignment="1">
      <alignment horizontal="left" vertical="center" wrapText="1"/>
    </xf>
    <xf numFmtId="0" fontId="17" fillId="12" borderId="120" xfId="0" applyFont="1" applyFill="1" applyBorder="1" applyAlignment="1">
      <alignment horizontal="center" vertical="center" wrapText="1"/>
    </xf>
    <xf numFmtId="0" fontId="17" fillId="12" borderId="119" xfId="0" applyFont="1" applyFill="1" applyBorder="1" applyAlignment="1">
      <alignment horizontal="center" vertical="center" wrapText="1"/>
    </xf>
    <xf numFmtId="0" fontId="17" fillId="2" borderId="117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153E3E"/>
      <color rgb="FF589593"/>
      <color rgb="FFA9CBCA"/>
      <color rgb="FFFF6C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24342</xdr:colOff>
      <xdr:row>0</xdr:row>
      <xdr:rowOff>150814</xdr:rowOff>
    </xdr:from>
    <xdr:to>
      <xdr:col>1</xdr:col>
      <xdr:colOff>1938867</xdr:colOff>
      <xdr:row>4</xdr:row>
      <xdr:rowOff>120544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BAC067-990A-242D-AADE-AF3EEE43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11" y="150814"/>
          <a:ext cx="1914525" cy="731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24342</xdr:colOff>
      <xdr:row>0</xdr:row>
      <xdr:rowOff>138908</xdr:rowOff>
    </xdr:from>
    <xdr:to>
      <xdr:col>2</xdr:col>
      <xdr:colOff>1938867</xdr:colOff>
      <xdr:row>3</xdr:row>
      <xdr:rowOff>70538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9D1035-8498-43EC-99F2-9872C780B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11" y="138908"/>
          <a:ext cx="1914525" cy="73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C97C-D306-444B-9CB4-377E53E0A16C}">
  <dimension ref="A1:AO235"/>
  <sheetViews>
    <sheetView topLeftCell="L23" zoomScale="120" zoomScaleNormal="120" workbookViewId="0">
      <selection activeCell="O50" sqref="O50"/>
    </sheetView>
  </sheetViews>
  <sheetFormatPr defaultRowHeight="15" x14ac:dyDescent="0.25"/>
  <cols>
    <col min="1" max="1" width="2" style="1" customWidth="1"/>
    <col min="2" max="2" width="54.42578125" bestFit="1" customWidth="1"/>
    <col min="3" max="3" width="1" style="1" customWidth="1"/>
    <col min="4" max="4" width="47.85546875" bestFit="1" customWidth="1"/>
    <col min="5" max="5" width="1.140625" style="1" customWidth="1"/>
    <col min="6" max="6" width="28.42578125" style="1" customWidth="1"/>
    <col min="7" max="7" width="0.85546875" style="1" customWidth="1"/>
    <col min="8" max="8" width="32.140625" style="1" customWidth="1"/>
    <col min="9" max="9" width="1.140625" style="1" customWidth="1"/>
    <col min="10" max="10" width="32.28515625" style="1" customWidth="1"/>
    <col min="11" max="11" width="1.140625" style="1" customWidth="1"/>
    <col min="12" max="12" width="22.7109375" style="1" customWidth="1"/>
    <col min="13" max="13" width="1.5703125" style="1" customWidth="1"/>
    <col min="14" max="14" width="20.85546875" style="1" customWidth="1"/>
    <col min="15" max="15" width="15.7109375" style="1" customWidth="1"/>
    <col min="16" max="16" width="18.42578125" style="1" customWidth="1"/>
    <col min="17" max="17" width="1.28515625" style="1" customWidth="1"/>
    <col min="18" max="18" width="25.5703125" style="1" customWidth="1"/>
    <col min="19" max="19" width="1.28515625" style="1" customWidth="1"/>
    <col min="20" max="20" width="30.28515625" style="1" customWidth="1"/>
    <col min="21" max="21" width="1.28515625" style="1" customWidth="1"/>
    <col min="22" max="22" width="19.85546875" style="1" customWidth="1"/>
    <col min="23" max="23" width="4.28515625" style="1" customWidth="1"/>
    <col min="24" max="24" width="24.42578125" style="1" bestFit="1" customWidth="1"/>
    <col min="25" max="25" width="2.5703125" style="1" customWidth="1"/>
    <col min="26" max="26" width="37.85546875" style="1" customWidth="1"/>
    <col min="27" max="27" width="50.42578125" style="1" customWidth="1"/>
    <col min="28" max="41" width="9.140625" style="1"/>
  </cols>
  <sheetData>
    <row r="1" spans="1:26" s="1" customFormat="1" x14ac:dyDescent="0.25"/>
    <row r="2" spans="1:26" s="1" customFormat="1" x14ac:dyDescent="0.25"/>
    <row r="3" spans="1:26" s="1" customFormat="1" x14ac:dyDescent="0.25">
      <c r="N3" s="122"/>
      <c r="O3" s="327"/>
      <c r="P3" s="328"/>
      <c r="Q3" s="328"/>
      <c r="R3" s="328"/>
    </row>
    <row r="4" spans="1:26" s="1" customFormat="1" x14ac:dyDescent="0.25">
      <c r="N4" s="122"/>
      <c r="O4" s="25"/>
      <c r="P4" s="87"/>
      <c r="Q4" s="87"/>
      <c r="R4" s="126"/>
    </row>
    <row r="5" spans="1:26" s="1" customFormat="1" x14ac:dyDescent="0.25">
      <c r="C5" s="4"/>
      <c r="N5" s="122"/>
      <c r="O5" s="123"/>
      <c r="P5" s="8"/>
      <c r="Q5" s="8"/>
      <c r="R5" s="124"/>
    </row>
    <row r="6" spans="1:26" s="1" customFormat="1" x14ac:dyDescent="0.25">
      <c r="C6" s="4"/>
      <c r="P6" s="5"/>
      <c r="Q6" s="5"/>
      <c r="R6" s="125"/>
    </row>
    <row r="7" spans="1:26" s="1" customFormat="1" x14ac:dyDescent="0.25">
      <c r="B7" s="110" t="s">
        <v>18</v>
      </c>
      <c r="C7" s="87"/>
      <c r="D7" s="11"/>
    </row>
    <row r="8" spans="1:26" s="1" customFormat="1" ht="15.75" x14ac:dyDescent="0.25">
      <c r="B8" s="82" t="s">
        <v>13</v>
      </c>
      <c r="C8" s="109"/>
      <c r="D8" s="99"/>
      <c r="E8" s="99"/>
      <c r="F8" s="100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2"/>
      <c r="S8" s="101"/>
      <c r="T8" s="101"/>
      <c r="U8" s="101"/>
      <c r="V8" s="101"/>
      <c r="W8" s="101"/>
    </row>
    <row r="9" spans="1:26" s="1" customFormat="1" x14ac:dyDescent="0.25">
      <c r="A9" s="2"/>
      <c r="B9" s="96" t="s">
        <v>4</v>
      </c>
      <c r="C9" s="98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87"/>
    </row>
    <row r="10" spans="1:26" s="1" customFormat="1" x14ac:dyDescent="0.25">
      <c r="B10" s="93"/>
      <c r="C10" s="9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29"/>
    </row>
    <row r="11" spans="1:26" s="1" customFormat="1" ht="15.75" x14ac:dyDescent="0.25">
      <c r="B11" s="297" t="s">
        <v>18</v>
      </c>
      <c r="C11" s="298"/>
      <c r="D11" s="299"/>
      <c r="E11" s="29"/>
      <c r="F11" s="60" t="s">
        <v>12</v>
      </c>
      <c r="G11" s="14"/>
      <c r="H11" s="60" t="s">
        <v>1</v>
      </c>
      <c r="I11" s="16"/>
      <c r="J11" s="23"/>
      <c r="K11" s="20"/>
      <c r="L11" s="9"/>
      <c r="M11" s="34"/>
      <c r="N11" s="14"/>
      <c r="O11" s="14"/>
      <c r="P11" s="14"/>
      <c r="Q11" s="14"/>
      <c r="R11" s="300" t="s">
        <v>21</v>
      </c>
      <c r="S11" s="301"/>
      <c r="T11" s="302"/>
      <c r="U11" s="16"/>
      <c r="V11" s="7"/>
      <c r="W11" s="24"/>
      <c r="X11" s="112" t="s">
        <v>11</v>
      </c>
      <c r="Y11" s="51"/>
      <c r="Z11" s="79"/>
    </row>
    <row r="12" spans="1:26" s="1" customFormat="1" x14ac:dyDescent="0.25">
      <c r="B12" s="84" t="s">
        <v>3</v>
      </c>
      <c r="C12" s="95"/>
      <c r="D12" s="85">
        <v>5000</v>
      </c>
      <c r="E12" s="12"/>
      <c r="F12" s="49">
        <v>0.08</v>
      </c>
      <c r="G12" s="48"/>
      <c r="H12" s="78">
        <v>5.0000000000000001E-3</v>
      </c>
      <c r="I12" s="19"/>
      <c r="J12" s="10"/>
      <c r="K12" s="21"/>
      <c r="L12" s="17"/>
      <c r="M12" s="12"/>
      <c r="N12" s="12"/>
      <c r="O12" s="12"/>
      <c r="P12" s="12"/>
      <c r="Q12" s="12"/>
      <c r="R12" s="47" t="s">
        <v>2</v>
      </c>
      <c r="S12" s="45"/>
      <c r="T12" s="137">
        <v>0.08</v>
      </c>
      <c r="U12" s="35"/>
      <c r="V12" s="6"/>
      <c r="W12" s="50"/>
      <c r="X12" s="59">
        <f>F12*T12</f>
        <v>6.4000000000000003E-3</v>
      </c>
    </row>
    <row r="13" spans="1:26" s="1" customFormat="1" x14ac:dyDescent="0.25">
      <c r="B13" s="52"/>
      <c r="C13" s="11"/>
      <c r="D13" s="11"/>
      <c r="E13" s="11"/>
      <c r="F13" s="11"/>
      <c r="G13" s="52"/>
      <c r="H13" s="11"/>
      <c r="I13" s="29"/>
      <c r="J13" s="52"/>
      <c r="K13" s="11"/>
      <c r="L13" s="11"/>
      <c r="M13" s="53"/>
      <c r="N13" s="11"/>
      <c r="O13" s="11"/>
      <c r="P13" s="11"/>
      <c r="Q13" s="127"/>
      <c r="R13" s="11"/>
      <c r="S13" s="52"/>
      <c r="T13" s="52"/>
      <c r="U13" s="25"/>
      <c r="V13" s="52"/>
      <c r="W13" s="52"/>
      <c r="X13" s="11"/>
    </row>
    <row r="14" spans="1:26" s="1" customFormat="1" x14ac:dyDescent="0.25">
      <c r="B14" s="303" t="s">
        <v>14</v>
      </c>
      <c r="C14" s="304"/>
      <c r="D14" s="305"/>
      <c r="E14" s="11"/>
      <c r="F14" s="306" t="s">
        <v>5</v>
      </c>
      <c r="G14" s="307"/>
      <c r="H14" s="308"/>
      <c r="I14" s="11"/>
      <c r="J14" s="306" t="s">
        <v>6</v>
      </c>
      <c r="K14" s="307"/>
      <c r="L14" s="308"/>
      <c r="M14" s="11"/>
      <c r="N14" s="315" t="s">
        <v>22</v>
      </c>
      <c r="O14" s="316"/>
      <c r="P14" s="323"/>
      <c r="Q14" s="130"/>
      <c r="R14" s="306" t="s">
        <v>15</v>
      </c>
      <c r="S14" s="307"/>
      <c r="T14" s="308"/>
      <c r="U14" s="11"/>
      <c r="V14" s="309" t="s">
        <v>16</v>
      </c>
      <c r="W14" s="310"/>
      <c r="X14" s="311"/>
    </row>
    <row r="15" spans="1:26" s="1" customFormat="1" x14ac:dyDescent="0.25">
      <c r="B15" s="312" t="s">
        <v>18</v>
      </c>
      <c r="C15" s="74"/>
      <c r="D15" s="57" t="s">
        <v>7</v>
      </c>
      <c r="E15" s="11"/>
      <c r="F15" s="54" t="s">
        <v>8</v>
      </c>
      <c r="G15" s="55"/>
      <c r="H15" s="56" t="s">
        <v>9</v>
      </c>
      <c r="I15" s="25"/>
      <c r="J15" s="54" t="s">
        <v>8</v>
      </c>
      <c r="K15" s="55"/>
      <c r="L15" s="56" t="s">
        <v>9</v>
      </c>
      <c r="M15" s="11"/>
      <c r="N15" s="54" t="s">
        <v>8</v>
      </c>
      <c r="O15" s="55"/>
      <c r="P15" s="58" t="s">
        <v>9</v>
      </c>
      <c r="Q15" s="127"/>
      <c r="R15" s="54" t="s">
        <v>8</v>
      </c>
      <c r="S15" s="55"/>
      <c r="T15" s="58" t="s">
        <v>9</v>
      </c>
      <c r="U15" s="11"/>
      <c r="V15" s="54" t="s">
        <v>8</v>
      </c>
      <c r="W15" s="55"/>
      <c r="X15" s="56" t="s">
        <v>9</v>
      </c>
    </row>
    <row r="16" spans="1:26" s="1" customFormat="1" x14ac:dyDescent="0.25">
      <c r="B16" s="313"/>
      <c r="C16" s="73"/>
      <c r="D16" s="67">
        <v>0</v>
      </c>
      <c r="E16" s="15"/>
      <c r="F16" s="40">
        <f>V16-R16-J16-N16</f>
        <v>2.8E-3</v>
      </c>
      <c r="G16" s="46"/>
      <c r="H16" s="62">
        <f>D12*F16</f>
        <v>14</v>
      </c>
      <c r="I16" s="18"/>
      <c r="J16" s="42">
        <v>0</v>
      </c>
      <c r="K16" s="37"/>
      <c r="L16" s="62">
        <v>0</v>
      </c>
      <c r="M16" s="13"/>
      <c r="N16" s="131">
        <v>1.5E-3</v>
      </c>
      <c r="O16" s="44"/>
      <c r="P16" s="70">
        <f>D12*N16</f>
        <v>7.5</v>
      </c>
      <c r="Q16" s="128"/>
      <c r="R16" s="40">
        <v>6.9999999999999999E-4</v>
      </c>
      <c r="S16" s="41"/>
      <c r="T16" s="62">
        <f>D12*R16</f>
        <v>3.5</v>
      </c>
      <c r="U16" s="13"/>
      <c r="V16" s="77">
        <v>5.0000000000000001E-3</v>
      </c>
      <c r="W16" s="45"/>
      <c r="X16" s="71">
        <f>D12*V16</f>
        <v>25</v>
      </c>
    </row>
    <row r="17" spans="1:24" s="1" customFormat="1" ht="6.75" customHeight="1" x14ac:dyDescent="0.25">
      <c r="B17" s="30"/>
      <c r="C17" s="13"/>
      <c r="D17" s="15"/>
      <c r="E17" s="15"/>
      <c r="F17" s="15"/>
      <c r="G17" s="15"/>
      <c r="H17" s="22"/>
      <c r="I17" s="8"/>
      <c r="J17" s="33"/>
      <c r="K17" s="15"/>
      <c r="L17" s="13"/>
      <c r="M17" s="13"/>
      <c r="N17" s="133"/>
      <c r="O17" s="133"/>
      <c r="P17" s="13"/>
      <c r="Q17" s="129"/>
      <c r="R17" s="13"/>
      <c r="S17" s="13"/>
      <c r="T17" s="13"/>
      <c r="U17" s="22"/>
      <c r="V17" s="13"/>
      <c r="W17" s="13"/>
      <c r="X17" s="13"/>
    </row>
    <row r="18" spans="1:24" s="1" customFormat="1" x14ac:dyDescent="0.25">
      <c r="A18" s="2"/>
      <c r="B18" s="314" t="s">
        <v>10</v>
      </c>
      <c r="C18" s="304"/>
      <c r="D18" s="305"/>
      <c r="E18" s="11"/>
      <c r="F18" s="315" t="s">
        <v>5</v>
      </c>
      <c r="G18" s="316"/>
      <c r="H18" s="317"/>
      <c r="I18" s="23"/>
      <c r="J18" s="315" t="s">
        <v>6</v>
      </c>
      <c r="K18" s="316"/>
      <c r="L18" s="317"/>
      <c r="M18" s="135"/>
      <c r="N18" s="315" t="s">
        <v>22</v>
      </c>
      <c r="O18" s="316"/>
      <c r="P18" s="317"/>
      <c r="Q18" s="118"/>
      <c r="R18" s="306" t="s">
        <v>15</v>
      </c>
      <c r="S18" s="307"/>
      <c r="T18" s="308"/>
      <c r="U18" s="14"/>
      <c r="V18" s="309" t="s">
        <v>17</v>
      </c>
      <c r="W18" s="310"/>
      <c r="X18" s="311"/>
    </row>
    <row r="19" spans="1:24" s="1" customFormat="1" x14ac:dyDescent="0.25">
      <c r="A19" s="2"/>
      <c r="B19" s="312" t="s">
        <v>18</v>
      </c>
      <c r="C19" s="74"/>
      <c r="D19" s="57" t="s">
        <v>7</v>
      </c>
      <c r="E19" s="14"/>
      <c r="F19" s="54" t="s">
        <v>8</v>
      </c>
      <c r="G19" s="55"/>
      <c r="H19" s="56" t="s">
        <v>9</v>
      </c>
      <c r="I19" s="23"/>
      <c r="J19" s="54" t="s">
        <v>8</v>
      </c>
      <c r="K19" s="55"/>
      <c r="L19" s="58" t="s">
        <v>9</v>
      </c>
      <c r="M19" s="135"/>
      <c r="N19" s="54" t="s">
        <v>8</v>
      </c>
      <c r="O19" s="55"/>
      <c r="P19" s="56" t="s">
        <v>9</v>
      </c>
      <c r="Q19" s="14"/>
      <c r="R19" s="54" t="s">
        <v>8</v>
      </c>
      <c r="S19" s="66"/>
      <c r="T19" s="58" t="s">
        <v>9</v>
      </c>
      <c r="U19" s="14"/>
      <c r="V19" s="54" t="s">
        <v>8</v>
      </c>
      <c r="W19" s="55"/>
      <c r="X19" s="56" t="s">
        <v>9</v>
      </c>
    </row>
    <row r="20" spans="1:24" s="1" customFormat="1" x14ac:dyDescent="0.25">
      <c r="A20" s="2"/>
      <c r="B20" s="313"/>
      <c r="C20" s="73"/>
      <c r="D20" s="61">
        <v>0</v>
      </c>
      <c r="E20" s="15"/>
      <c r="F20" s="40">
        <f>V20</f>
        <v>6.4000000000000003E-3</v>
      </c>
      <c r="G20" s="68"/>
      <c r="H20" s="43" t="s">
        <v>0</v>
      </c>
      <c r="I20" s="18"/>
      <c r="J20" s="113" t="s">
        <v>0</v>
      </c>
      <c r="K20" s="44"/>
      <c r="L20" s="138" t="s">
        <v>0</v>
      </c>
      <c r="M20" s="120"/>
      <c r="N20" s="113" t="s">
        <v>0</v>
      </c>
      <c r="O20" s="41"/>
      <c r="P20" s="43" t="s">
        <v>0</v>
      </c>
      <c r="Q20" s="13"/>
      <c r="R20" s="113" t="s">
        <v>0</v>
      </c>
      <c r="S20" s="44"/>
      <c r="T20" s="43" t="s">
        <v>0</v>
      </c>
      <c r="U20" s="13"/>
      <c r="V20" s="40">
        <f>X12</f>
        <v>6.4000000000000003E-3</v>
      </c>
      <c r="W20" s="45"/>
      <c r="X20" s="62">
        <f>D12*V20</f>
        <v>32</v>
      </c>
    </row>
    <row r="21" spans="1:24" s="1" customFormat="1" ht="6" customHeight="1" x14ac:dyDescent="0.25">
      <c r="B21" s="30"/>
      <c r="C21" s="13"/>
      <c r="D21" s="15"/>
      <c r="E21" s="15"/>
      <c r="F21" s="13"/>
      <c r="G21" s="13"/>
      <c r="H21" s="22"/>
      <c r="I21" s="8"/>
      <c r="J21" s="30"/>
      <c r="K21" s="13"/>
      <c r="L21" s="13"/>
      <c r="M21" s="22"/>
      <c r="N21" s="134"/>
      <c r="O21" s="129"/>
      <c r="P21" s="129"/>
      <c r="Q21" s="13"/>
      <c r="R21" s="13"/>
      <c r="S21" s="13"/>
      <c r="T21" s="13"/>
      <c r="U21" s="13"/>
      <c r="V21" s="13"/>
      <c r="W21" s="13"/>
      <c r="X21" s="13"/>
    </row>
    <row r="22" spans="1:24" s="1" customFormat="1" x14ac:dyDescent="0.25">
      <c r="A22" s="2"/>
      <c r="B22" s="314" t="s">
        <v>1</v>
      </c>
      <c r="C22" s="304"/>
      <c r="D22" s="305"/>
      <c r="E22" s="14"/>
      <c r="F22" s="315" t="s">
        <v>5</v>
      </c>
      <c r="G22" s="316"/>
      <c r="H22" s="317"/>
      <c r="I22" s="23"/>
      <c r="J22" s="315" t="s">
        <v>6</v>
      </c>
      <c r="K22" s="316"/>
      <c r="L22" s="317"/>
      <c r="M22" s="14"/>
      <c r="N22" s="315" t="s">
        <v>22</v>
      </c>
      <c r="O22" s="316"/>
      <c r="P22" s="323"/>
      <c r="Q22" s="132"/>
      <c r="R22" s="307" t="s">
        <v>15</v>
      </c>
      <c r="S22" s="307"/>
      <c r="T22" s="308"/>
      <c r="U22" s="14"/>
      <c r="V22" s="309" t="s">
        <v>1</v>
      </c>
      <c r="W22" s="310"/>
      <c r="X22" s="311"/>
    </row>
    <row r="23" spans="1:24" s="1" customFormat="1" x14ac:dyDescent="0.25">
      <c r="A23" s="2"/>
      <c r="B23" s="318" t="s">
        <v>18</v>
      </c>
      <c r="C23" s="319"/>
      <c r="D23" s="320"/>
      <c r="E23" s="14"/>
      <c r="F23" s="26" t="s">
        <v>8</v>
      </c>
      <c r="G23" s="38"/>
      <c r="H23" s="28" t="s">
        <v>9</v>
      </c>
      <c r="I23" s="23"/>
      <c r="J23" s="63" t="s">
        <v>8</v>
      </c>
      <c r="K23" s="39"/>
      <c r="L23" s="64" t="s">
        <v>9</v>
      </c>
      <c r="M23" s="14"/>
      <c r="N23" s="54" t="s">
        <v>8</v>
      </c>
      <c r="O23" s="55"/>
      <c r="P23" s="58" t="s">
        <v>9</v>
      </c>
      <c r="Q23" s="118"/>
      <c r="R23" s="117" t="s">
        <v>8</v>
      </c>
      <c r="S23" s="65"/>
      <c r="T23" s="64" t="s">
        <v>9</v>
      </c>
      <c r="U23" s="14"/>
      <c r="V23" s="3" t="s">
        <v>8</v>
      </c>
      <c r="W23" s="27"/>
      <c r="X23" s="28" t="s">
        <v>9</v>
      </c>
    </row>
    <row r="24" spans="1:24" s="1" customFormat="1" x14ac:dyDescent="0.25">
      <c r="A24" s="2"/>
      <c r="B24" s="313"/>
      <c r="C24" s="321"/>
      <c r="D24" s="322"/>
      <c r="E24" s="13"/>
      <c r="F24" s="40">
        <f>SUM(F16,F20)</f>
        <v>9.1999999999999998E-3</v>
      </c>
      <c r="G24" s="68"/>
      <c r="H24" s="62">
        <f>SUM(H16,H20)</f>
        <v>14</v>
      </c>
      <c r="I24" s="18"/>
      <c r="J24" s="42">
        <f>SUM(J16,J20)</f>
        <v>0</v>
      </c>
      <c r="K24" s="44"/>
      <c r="L24" s="62">
        <f>SUM(L16,L20)</f>
        <v>0</v>
      </c>
      <c r="M24" s="121"/>
      <c r="N24" s="131">
        <f>N16</f>
        <v>1.5E-3</v>
      </c>
      <c r="O24" s="44"/>
      <c r="P24" s="70">
        <f>P16</f>
        <v>7.5</v>
      </c>
      <c r="Q24" s="119"/>
      <c r="R24" s="69">
        <f>R16</f>
        <v>6.9999999999999999E-4</v>
      </c>
      <c r="S24" s="44"/>
      <c r="T24" s="70">
        <f>T16</f>
        <v>3.5</v>
      </c>
      <c r="U24" s="13"/>
      <c r="V24" s="40">
        <f>SUM(F24,J24,N24,R24)</f>
        <v>1.1399999999999999E-2</v>
      </c>
      <c r="W24" s="36"/>
      <c r="X24" s="62">
        <f>SUM(H24,L24,T24,P24)</f>
        <v>25</v>
      </c>
    </row>
    <row r="25" spans="1:24" s="1" customFormat="1" x14ac:dyDescent="0.25"/>
    <row r="26" spans="1:24" s="1" customFormat="1" x14ac:dyDescent="0.25"/>
    <row r="27" spans="1:24" s="1" customFormat="1" x14ac:dyDescent="0.25">
      <c r="N27" s="140"/>
    </row>
    <row r="28" spans="1:24" s="1" customFormat="1" ht="15.75" x14ac:dyDescent="0.25">
      <c r="B28" s="72" t="s">
        <v>13</v>
      </c>
      <c r="C28" s="97"/>
      <c r="D28" s="99"/>
      <c r="E28" s="99"/>
      <c r="F28" s="100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2"/>
      <c r="S28" s="101"/>
      <c r="T28" s="101"/>
      <c r="U28" s="101"/>
      <c r="V28" s="101"/>
      <c r="W28" s="103"/>
      <c r="X28" s="81"/>
    </row>
    <row r="29" spans="1:24" s="1" customFormat="1" x14ac:dyDescent="0.25">
      <c r="B29" s="86" t="s">
        <v>4</v>
      </c>
      <c r="C29" s="98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25"/>
    </row>
    <row r="30" spans="1:24" s="1" customFormat="1" ht="15.75" thickBot="1" x14ac:dyDescent="0.3">
      <c r="C30" s="5"/>
    </row>
    <row r="31" spans="1:24" s="1" customFormat="1" ht="15" customHeight="1" x14ac:dyDescent="0.25">
      <c r="B31" s="83" t="s">
        <v>19</v>
      </c>
      <c r="C31" s="73"/>
      <c r="D31" s="139"/>
    </row>
    <row r="32" spans="1:24" s="1" customFormat="1" ht="15.75" x14ac:dyDescent="0.25">
      <c r="B32" s="297" t="s">
        <v>18</v>
      </c>
      <c r="C32" s="298"/>
      <c r="D32" s="299"/>
      <c r="F32" s="60" t="s">
        <v>12</v>
      </c>
      <c r="G32" s="14"/>
      <c r="H32" s="60" t="s">
        <v>1</v>
      </c>
      <c r="R32" s="300" t="s">
        <v>21</v>
      </c>
      <c r="S32" s="301"/>
      <c r="T32" s="302"/>
      <c r="V32" s="7"/>
      <c r="W32" s="24"/>
      <c r="X32" s="112" t="s">
        <v>11</v>
      </c>
    </row>
    <row r="33" spans="2:24" s="1" customFormat="1" x14ac:dyDescent="0.25">
      <c r="B33" s="84" t="s">
        <v>3</v>
      </c>
      <c r="C33" s="91"/>
      <c r="D33" s="90">
        <v>5000</v>
      </c>
      <c r="F33" s="49">
        <v>0.08</v>
      </c>
      <c r="G33" s="48"/>
      <c r="H33" s="78">
        <v>5.0000000000000001E-3</v>
      </c>
      <c r="R33" s="47" t="s">
        <v>2</v>
      </c>
      <c r="S33" s="45"/>
      <c r="T33" s="136">
        <v>0.02</v>
      </c>
      <c r="V33" s="6"/>
      <c r="W33" s="50"/>
      <c r="X33" s="59">
        <f>F33*T33</f>
        <v>1.6000000000000001E-3</v>
      </c>
    </row>
    <row r="34" spans="2:24" s="1" customFormat="1" x14ac:dyDescent="0.25">
      <c r="B34" s="52"/>
      <c r="C34" s="11"/>
      <c r="D34" s="11"/>
      <c r="F34" s="11"/>
      <c r="G34" s="52"/>
      <c r="H34" s="11"/>
      <c r="R34" s="11"/>
      <c r="S34" s="52"/>
      <c r="T34" s="52"/>
      <c r="V34" s="52"/>
      <c r="W34" s="52"/>
      <c r="X34" s="11"/>
    </row>
    <row r="35" spans="2:24" s="1" customFormat="1" x14ac:dyDescent="0.25">
      <c r="B35" s="303" t="s">
        <v>14</v>
      </c>
      <c r="C35" s="304"/>
      <c r="D35" s="305"/>
      <c r="F35" s="306" t="s">
        <v>5</v>
      </c>
      <c r="G35" s="307"/>
      <c r="H35" s="308"/>
      <c r="J35" s="306" t="s">
        <v>6</v>
      </c>
      <c r="K35" s="307"/>
      <c r="L35" s="308"/>
      <c r="N35" s="315" t="s">
        <v>22</v>
      </c>
      <c r="O35" s="316"/>
      <c r="P35" s="323"/>
      <c r="R35" s="306" t="s">
        <v>15</v>
      </c>
      <c r="S35" s="307"/>
      <c r="T35" s="308"/>
      <c r="V35" s="309" t="s">
        <v>16</v>
      </c>
      <c r="W35" s="310"/>
      <c r="X35" s="311"/>
    </row>
    <row r="36" spans="2:24" s="1" customFormat="1" x14ac:dyDescent="0.25">
      <c r="B36" s="312" t="s">
        <v>18</v>
      </c>
      <c r="C36" s="74"/>
      <c r="D36" s="57" t="s">
        <v>7</v>
      </c>
      <c r="F36" s="54" t="s">
        <v>8</v>
      </c>
      <c r="G36" s="55"/>
      <c r="H36" s="56" t="s">
        <v>9</v>
      </c>
      <c r="J36" s="54" t="s">
        <v>8</v>
      </c>
      <c r="K36" s="55"/>
      <c r="L36" s="56" t="s">
        <v>9</v>
      </c>
      <c r="N36" s="54" t="s">
        <v>8</v>
      </c>
      <c r="O36" s="55"/>
      <c r="P36" s="58" t="s">
        <v>9</v>
      </c>
      <c r="R36" s="54" t="s">
        <v>8</v>
      </c>
      <c r="S36" s="55"/>
      <c r="T36" s="58" t="s">
        <v>9</v>
      </c>
      <c r="V36" s="54" t="s">
        <v>8</v>
      </c>
      <c r="W36" s="55"/>
      <c r="X36" s="56" t="s">
        <v>9</v>
      </c>
    </row>
    <row r="37" spans="2:24" s="1" customFormat="1" x14ac:dyDescent="0.25">
      <c r="B37" s="313"/>
      <c r="C37" s="73"/>
      <c r="D37" s="67">
        <v>0</v>
      </c>
      <c r="F37" s="40">
        <f>V37-R37-J37-N37</f>
        <v>2.8E-3</v>
      </c>
      <c r="G37" s="46"/>
      <c r="H37" s="62">
        <f>D33*F37</f>
        <v>14</v>
      </c>
      <c r="J37" s="42">
        <v>0</v>
      </c>
      <c r="K37" s="114"/>
      <c r="L37" s="62">
        <v>0</v>
      </c>
      <c r="N37" s="131">
        <f>N16</f>
        <v>1.5E-3</v>
      </c>
      <c r="O37" s="44"/>
      <c r="P37" s="70">
        <f>D33*N37</f>
        <v>7.5</v>
      </c>
      <c r="R37" s="40">
        <v>6.9999999999999999E-4</v>
      </c>
      <c r="S37" s="41"/>
      <c r="T37" s="62">
        <f>D33*R37</f>
        <v>3.5</v>
      </c>
      <c r="V37" s="77">
        <v>5.0000000000000001E-3</v>
      </c>
      <c r="W37" s="45"/>
      <c r="X37" s="71">
        <f>D33*V37</f>
        <v>25</v>
      </c>
    </row>
    <row r="38" spans="2:24" s="1" customFormat="1" ht="15" customHeight="1" x14ac:dyDescent="0.25">
      <c r="B38" s="30"/>
      <c r="C38" s="13"/>
      <c r="D38" s="15"/>
      <c r="F38" s="15"/>
      <c r="G38" s="15"/>
      <c r="H38" s="22"/>
      <c r="J38" s="33"/>
      <c r="K38" s="15"/>
      <c r="L38" s="13"/>
      <c r="R38" s="13"/>
      <c r="S38" s="13"/>
      <c r="T38" s="13"/>
      <c r="V38" s="13"/>
      <c r="W38" s="13"/>
      <c r="X38" s="13"/>
    </row>
    <row r="39" spans="2:24" s="1" customFormat="1" x14ac:dyDescent="0.25">
      <c r="B39" s="314" t="s">
        <v>10</v>
      </c>
      <c r="C39" s="304"/>
      <c r="D39" s="305"/>
      <c r="F39" s="315" t="s">
        <v>5</v>
      </c>
      <c r="G39" s="316"/>
      <c r="H39" s="317"/>
      <c r="J39" s="315" t="s">
        <v>6</v>
      </c>
      <c r="K39" s="316"/>
      <c r="L39" s="317"/>
      <c r="N39" s="315" t="s">
        <v>22</v>
      </c>
      <c r="O39" s="316"/>
      <c r="P39" s="317"/>
      <c r="R39" s="306" t="s">
        <v>15</v>
      </c>
      <c r="S39" s="307"/>
      <c r="T39" s="308"/>
      <c r="V39" s="309" t="s">
        <v>17</v>
      </c>
      <c r="W39" s="310"/>
      <c r="X39" s="311"/>
    </row>
    <row r="40" spans="2:24" s="1" customFormat="1" x14ac:dyDescent="0.25">
      <c r="B40" s="312" t="s">
        <v>18</v>
      </c>
      <c r="C40" s="74"/>
      <c r="D40" s="57" t="s">
        <v>7</v>
      </c>
      <c r="F40" s="54" t="s">
        <v>8</v>
      </c>
      <c r="G40" s="55"/>
      <c r="H40" s="56" t="s">
        <v>9</v>
      </c>
      <c r="J40" s="54" t="s">
        <v>8</v>
      </c>
      <c r="K40" s="55"/>
      <c r="L40" s="58" t="s">
        <v>9</v>
      </c>
      <c r="N40" s="54" t="s">
        <v>8</v>
      </c>
      <c r="O40" s="55"/>
      <c r="P40" s="56" t="s">
        <v>9</v>
      </c>
      <c r="R40" s="54" t="s">
        <v>8</v>
      </c>
      <c r="S40" s="66"/>
      <c r="T40" s="58" t="s">
        <v>9</v>
      </c>
      <c r="V40" s="54" t="s">
        <v>8</v>
      </c>
      <c r="W40" s="55"/>
      <c r="X40" s="56" t="s">
        <v>9</v>
      </c>
    </row>
    <row r="41" spans="2:24" s="1" customFormat="1" x14ac:dyDescent="0.25">
      <c r="B41" s="313"/>
      <c r="C41" s="88"/>
      <c r="D41" s="61">
        <v>0</v>
      </c>
      <c r="F41" s="40">
        <f>V41-J41</f>
        <v>1.6000000000000001E-3</v>
      </c>
      <c r="G41" s="45"/>
      <c r="H41" s="70">
        <f>X41-L41</f>
        <v>8</v>
      </c>
      <c r="J41" s="40">
        <v>0</v>
      </c>
      <c r="K41" s="44"/>
      <c r="L41" s="70">
        <v>0</v>
      </c>
      <c r="N41" s="113" t="s">
        <v>0</v>
      </c>
      <c r="O41" s="41"/>
      <c r="P41" s="43" t="s">
        <v>0</v>
      </c>
      <c r="R41" s="113" t="s">
        <v>0</v>
      </c>
      <c r="S41" s="44"/>
      <c r="T41" s="43" t="s">
        <v>0</v>
      </c>
      <c r="V41" s="40">
        <f>X33</f>
        <v>1.6000000000000001E-3</v>
      </c>
      <c r="W41" s="45"/>
      <c r="X41" s="62">
        <f>D33*V41</f>
        <v>8</v>
      </c>
    </row>
    <row r="42" spans="2:24" s="1" customFormat="1" ht="15" customHeight="1" x14ac:dyDescent="0.25">
      <c r="B42" s="30"/>
      <c r="C42" s="13"/>
      <c r="D42" s="15"/>
      <c r="F42" s="13"/>
      <c r="G42" s="13"/>
      <c r="H42" s="22"/>
      <c r="J42" s="30"/>
      <c r="K42" s="13"/>
      <c r="L42" s="13"/>
      <c r="R42" s="13"/>
      <c r="S42" s="13"/>
      <c r="T42" s="13"/>
      <c r="V42" s="13"/>
      <c r="W42" s="13"/>
      <c r="X42" s="13"/>
    </row>
    <row r="43" spans="2:24" s="1" customFormat="1" x14ac:dyDescent="0.25">
      <c r="B43" s="314" t="s">
        <v>1</v>
      </c>
      <c r="C43" s="304"/>
      <c r="D43" s="305"/>
      <c r="F43" s="315" t="s">
        <v>5</v>
      </c>
      <c r="G43" s="316"/>
      <c r="H43" s="317"/>
      <c r="J43" s="315" t="s">
        <v>6</v>
      </c>
      <c r="K43" s="316"/>
      <c r="L43" s="317"/>
      <c r="N43" s="315" t="s">
        <v>22</v>
      </c>
      <c r="O43" s="316"/>
      <c r="P43" s="323"/>
      <c r="R43" s="306" t="s">
        <v>15</v>
      </c>
      <c r="S43" s="307"/>
      <c r="T43" s="308"/>
      <c r="V43" s="309" t="s">
        <v>1</v>
      </c>
      <c r="W43" s="310"/>
      <c r="X43" s="311"/>
    </row>
    <row r="44" spans="2:24" s="1" customFormat="1" x14ac:dyDescent="0.25">
      <c r="B44" s="318" t="s">
        <v>18</v>
      </c>
      <c r="C44" s="319"/>
      <c r="D44" s="320"/>
      <c r="F44" s="26" t="s">
        <v>8</v>
      </c>
      <c r="G44" s="38"/>
      <c r="H44" s="31" t="s">
        <v>9</v>
      </c>
      <c r="J44" s="63" t="s">
        <v>8</v>
      </c>
      <c r="K44" s="39"/>
      <c r="L44" s="64" t="s">
        <v>9</v>
      </c>
      <c r="N44" s="54" t="s">
        <v>8</v>
      </c>
      <c r="O44" s="55"/>
      <c r="P44" s="58" t="s">
        <v>9</v>
      </c>
      <c r="R44" s="26" t="s">
        <v>8</v>
      </c>
      <c r="S44" s="65"/>
      <c r="T44" s="64" t="s">
        <v>9</v>
      </c>
      <c r="V44" s="3" t="s">
        <v>8</v>
      </c>
      <c r="W44" s="27"/>
      <c r="X44" s="28" t="s">
        <v>9</v>
      </c>
    </row>
    <row r="45" spans="2:24" s="1" customFormat="1" x14ac:dyDescent="0.25">
      <c r="B45" s="313"/>
      <c r="C45" s="321"/>
      <c r="D45" s="322"/>
      <c r="F45" s="40">
        <f>SUM(F37,F41)</f>
        <v>4.4000000000000003E-3</v>
      </c>
      <c r="G45" s="45"/>
      <c r="H45" s="62">
        <f>SUM(H37,H41)</f>
        <v>22</v>
      </c>
      <c r="J45" s="42">
        <f>SUM(J37,J41)</f>
        <v>0</v>
      </c>
      <c r="K45" s="44"/>
      <c r="L45" s="62">
        <f>SUM(L37,L41)</f>
        <v>0</v>
      </c>
      <c r="N45" s="131">
        <f>N37</f>
        <v>1.5E-3</v>
      </c>
      <c r="O45" s="44"/>
      <c r="P45" s="70">
        <f>P37</f>
        <v>7.5</v>
      </c>
      <c r="R45" s="42">
        <f>R37</f>
        <v>6.9999999999999999E-4</v>
      </c>
      <c r="S45" s="44"/>
      <c r="T45" s="70">
        <f>T37</f>
        <v>3.5</v>
      </c>
      <c r="V45" s="40">
        <f>SUM(F45,J45,R45,N45)</f>
        <v>6.6E-3</v>
      </c>
      <c r="W45" s="36"/>
      <c r="X45" s="62">
        <f>SUM(H45,L45,P45,T45)</f>
        <v>33</v>
      </c>
    </row>
    <row r="46" spans="2:24" s="1" customFormat="1" x14ac:dyDescent="0.25">
      <c r="H46" s="105"/>
    </row>
    <row r="47" spans="2:24" s="1" customFormat="1" ht="15.75" x14ac:dyDescent="0.25">
      <c r="B47" s="72" t="s">
        <v>13</v>
      </c>
      <c r="C47" s="97"/>
      <c r="D47" s="99"/>
      <c r="E47" s="99"/>
      <c r="F47" s="100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2"/>
      <c r="S47" s="101"/>
      <c r="T47" s="101"/>
      <c r="U47" s="101"/>
      <c r="V47" s="101"/>
      <c r="W47" s="101"/>
    </row>
    <row r="48" spans="2:24" s="1" customFormat="1" x14ac:dyDescent="0.25">
      <c r="B48" s="86" t="s">
        <v>4</v>
      </c>
      <c r="C48" s="104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2:25" s="1" customFormat="1" ht="15.75" thickBot="1" x14ac:dyDescent="0.3">
      <c r="X49" s="4"/>
    </row>
    <row r="50" spans="2:25" s="1" customFormat="1" ht="15.75" x14ac:dyDescent="0.25">
      <c r="B50" s="83" t="s">
        <v>20</v>
      </c>
      <c r="C50" s="75"/>
      <c r="D50" s="76"/>
      <c r="V50" s="7"/>
      <c r="W50" s="7"/>
      <c r="X50" s="80"/>
      <c r="Y50" s="81"/>
    </row>
    <row r="51" spans="2:25" s="1" customFormat="1" ht="15.75" customHeight="1" x14ac:dyDescent="0.25">
      <c r="B51" s="324" t="s">
        <v>18</v>
      </c>
      <c r="C51" s="325"/>
      <c r="D51" s="326"/>
      <c r="F51" s="60" t="s">
        <v>12</v>
      </c>
      <c r="G51" s="14"/>
      <c r="H51" s="60" t="s">
        <v>1</v>
      </c>
      <c r="R51" s="300" t="s">
        <v>21</v>
      </c>
      <c r="S51" s="301"/>
      <c r="T51" s="302"/>
      <c r="V51" s="7"/>
      <c r="W51" s="24"/>
      <c r="X51" s="112" t="s">
        <v>11</v>
      </c>
    </row>
    <row r="52" spans="2:25" s="1" customFormat="1" x14ac:dyDescent="0.25">
      <c r="B52" s="32" t="s">
        <v>3</v>
      </c>
      <c r="C52" s="89"/>
      <c r="D52" s="90">
        <v>5000</v>
      </c>
      <c r="F52" s="49">
        <v>0.08</v>
      </c>
      <c r="G52" s="48"/>
      <c r="H52" s="78">
        <v>5.0000000000000001E-3</v>
      </c>
      <c r="R52" s="47" t="s">
        <v>2</v>
      </c>
      <c r="S52" s="36"/>
      <c r="T52" s="116">
        <v>-0.02</v>
      </c>
      <c r="V52" s="6"/>
      <c r="W52" s="50"/>
      <c r="X52" s="111" t="str">
        <f>IF((D52*T52)&lt;0,"N/A", (D52*T52))</f>
        <v>N/A</v>
      </c>
    </row>
    <row r="53" spans="2:25" s="1" customFormat="1" x14ac:dyDescent="0.25">
      <c r="B53" s="52"/>
      <c r="C53" s="52"/>
      <c r="D53" s="11"/>
      <c r="F53" s="11"/>
      <c r="G53" s="52"/>
      <c r="H53" s="11"/>
      <c r="R53" s="11"/>
      <c r="S53" s="52"/>
      <c r="T53" s="52"/>
      <c r="V53" s="52"/>
      <c r="W53" s="52"/>
      <c r="X53" s="11"/>
    </row>
    <row r="54" spans="2:25" s="1" customFormat="1" x14ac:dyDescent="0.25">
      <c r="B54" s="303" t="s">
        <v>14</v>
      </c>
      <c r="C54" s="304"/>
      <c r="D54" s="305"/>
      <c r="F54" s="306" t="s">
        <v>5</v>
      </c>
      <c r="G54" s="307"/>
      <c r="H54" s="308"/>
      <c r="J54" s="306" t="s">
        <v>6</v>
      </c>
      <c r="K54" s="307"/>
      <c r="L54" s="308"/>
      <c r="N54" s="315" t="s">
        <v>22</v>
      </c>
      <c r="O54" s="316"/>
      <c r="P54" s="323"/>
      <c r="R54" s="306" t="s">
        <v>15</v>
      </c>
      <c r="S54" s="307"/>
      <c r="T54" s="308"/>
      <c r="V54" s="309" t="s">
        <v>16</v>
      </c>
      <c r="W54" s="310"/>
      <c r="X54" s="311"/>
    </row>
    <row r="55" spans="2:25" s="1" customFormat="1" ht="15" customHeight="1" x14ac:dyDescent="0.25">
      <c r="B55" s="312" t="s">
        <v>18</v>
      </c>
      <c r="C55" s="74"/>
      <c r="D55" s="57" t="s">
        <v>7</v>
      </c>
      <c r="F55" s="54" t="s">
        <v>8</v>
      </c>
      <c r="G55" s="55"/>
      <c r="H55" s="56" t="s">
        <v>9</v>
      </c>
      <c r="J55" s="54" t="s">
        <v>8</v>
      </c>
      <c r="K55" s="115"/>
      <c r="L55" s="56" t="s">
        <v>9</v>
      </c>
      <c r="N55" s="54" t="s">
        <v>8</v>
      </c>
      <c r="O55" s="55"/>
      <c r="P55" s="58" t="s">
        <v>9</v>
      </c>
      <c r="R55" s="54" t="s">
        <v>8</v>
      </c>
      <c r="S55" s="55"/>
      <c r="T55" s="58" t="s">
        <v>9</v>
      </c>
      <c r="V55" s="54" t="s">
        <v>8</v>
      </c>
      <c r="W55" s="55"/>
      <c r="X55" s="56" t="s">
        <v>9</v>
      </c>
    </row>
    <row r="56" spans="2:25" s="1" customFormat="1" x14ac:dyDescent="0.25">
      <c r="B56" s="313"/>
      <c r="C56" s="75"/>
      <c r="D56" s="67">
        <v>0</v>
      </c>
      <c r="F56" s="40">
        <f>V56-R56-J56-N56</f>
        <v>2.8E-3</v>
      </c>
      <c r="G56" s="46"/>
      <c r="H56" s="62">
        <f>D52*F56</f>
        <v>14</v>
      </c>
      <c r="J56" s="42">
        <v>0</v>
      </c>
      <c r="K56" s="37"/>
      <c r="L56" s="62">
        <v>0</v>
      </c>
      <c r="N56" s="131">
        <f>N37</f>
        <v>1.5E-3</v>
      </c>
      <c r="O56" s="44"/>
      <c r="P56" s="70">
        <f>D52*N56</f>
        <v>7.5</v>
      </c>
      <c r="R56" s="40">
        <v>6.9999999999999999E-4</v>
      </c>
      <c r="S56" s="41"/>
      <c r="T56" s="62">
        <f>D52*R56</f>
        <v>3.5</v>
      </c>
      <c r="V56" s="77">
        <v>5.0000000000000001E-3</v>
      </c>
      <c r="W56" s="45"/>
      <c r="X56" s="71">
        <f>D52*V56</f>
        <v>25</v>
      </c>
    </row>
    <row r="57" spans="2:25" s="1" customFormat="1" x14ac:dyDescent="0.25">
      <c r="B57" s="30"/>
      <c r="C57" s="92"/>
      <c r="D57" s="15"/>
      <c r="F57" s="15"/>
      <c r="G57" s="15"/>
      <c r="H57" s="22"/>
      <c r="J57" s="33"/>
      <c r="K57" s="15"/>
      <c r="L57" s="13"/>
      <c r="R57" s="13"/>
      <c r="S57" s="13"/>
      <c r="T57" s="13"/>
      <c r="V57" s="13"/>
      <c r="W57" s="13"/>
      <c r="X57" s="13"/>
    </row>
    <row r="58" spans="2:25" s="1" customFormat="1" x14ac:dyDescent="0.25">
      <c r="B58" s="314" t="s">
        <v>10</v>
      </c>
      <c r="C58" s="304"/>
      <c r="D58" s="305"/>
      <c r="F58" s="315" t="s">
        <v>5</v>
      </c>
      <c r="G58" s="316"/>
      <c r="H58" s="317"/>
      <c r="J58" s="315" t="s">
        <v>6</v>
      </c>
      <c r="K58" s="316"/>
      <c r="L58" s="317"/>
      <c r="N58" s="315" t="s">
        <v>22</v>
      </c>
      <c r="O58" s="316"/>
      <c r="P58" s="317"/>
      <c r="R58" s="306" t="s">
        <v>15</v>
      </c>
      <c r="S58" s="307"/>
      <c r="T58" s="308"/>
      <c r="V58" s="309" t="s">
        <v>17</v>
      </c>
      <c r="W58" s="310"/>
      <c r="X58" s="311"/>
    </row>
    <row r="59" spans="2:25" s="1" customFormat="1" ht="15" customHeight="1" x14ac:dyDescent="0.25">
      <c r="B59" s="312" t="s">
        <v>18</v>
      </c>
      <c r="C59" s="74"/>
      <c r="D59" s="57" t="s">
        <v>7</v>
      </c>
      <c r="F59" s="54" t="s">
        <v>8</v>
      </c>
      <c r="G59" s="55"/>
      <c r="H59" s="56" t="s">
        <v>9</v>
      </c>
      <c r="J59" s="54" t="s">
        <v>8</v>
      </c>
      <c r="K59" s="55"/>
      <c r="L59" s="58" t="s">
        <v>9</v>
      </c>
      <c r="N59" s="54" t="s">
        <v>8</v>
      </c>
      <c r="O59" s="55"/>
      <c r="P59" s="56" t="s">
        <v>9</v>
      </c>
      <c r="R59" s="54" t="s">
        <v>8</v>
      </c>
      <c r="S59" s="66"/>
      <c r="T59" s="58" t="s">
        <v>9</v>
      </c>
      <c r="V59" s="54" t="s">
        <v>8</v>
      </c>
      <c r="W59" s="55"/>
      <c r="X59" s="56" t="s">
        <v>9</v>
      </c>
    </row>
    <row r="60" spans="2:25" s="1" customFormat="1" x14ac:dyDescent="0.25">
      <c r="B60" s="313"/>
      <c r="C60" s="88"/>
      <c r="D60" s="61">
        <v>0</v>
      </c>
      <c r="F60" s="106" t="str">
        <f>IF(ISERROR(V60-J60),"N/A",V60-J60)</f>
        <v>N/A</v>
      </c>
      <c r="G60" s="45"/>
      <c r="H60" s="107" t="str">
        <f>IF(ISERROR(X60-L60),"N/A",X60-L60)</f>
        <v>N/A</v>
      </c>
      <c r="J60" s="40">
        <v>0</v>
      </c>
      <c r="K60" s="44"/>
      <c r="L60" s="70">
        <v>0</v>
      </c>
      <c r="N60" s="113" t="s">
        <v>0</v>
      </c>
      <c r="O60" s="41"/>
      <c r="P60" s="43" t="s">
        <v>0</v>
      </c>
      <c r="R60" s="68" t="s">
        <v>0</v>
      </c>
      <c r="S60" s="44"/>
      <c r="T60" s="43" t="s">
        <v>0</v>
      </c>
      <c r="V60" s="106" t="str">
        <f>IF((X52)&lt;0,"N/A",X52)</f>
        <v>N/A</v>
      </c>
      <c r="W60" s="45"/>
      <c r="X60" s="108" t="str">
        <f>IF(ISNUMBER(V60),D52*V60,"N/A")</f>
        <v>N/A</v>
      </c>
    </row>
    <row r="61" spans="2:25" s="1" customFormat="1" x14ac:dyDescent="0.25">
      <c r="B61" s="30"/>
      <c r="C61" s="13"/>
      <c r="D61" s="15"/>
      <c r="F61" s="13"/>
      <c r="G61" s="13"/>
      <c r="H61" s="22"/>
      <c r="J61" s="30"/>
      <c r="K61" s="13"/>
      <c r="L61" s="13"/>
      <c r="R61" s="13"/>
      <c r="S61" s="13"/>
      <c r="T61" s="13"/>
      <c r="V61" s="13"/>
      <c r="W61" s="13"/>
      <c r="X61" s="13"/>
    </row>
    <row r="62" spans="2:25" s="1" customFormat="1" x14ac:dyDescent="0.25">
      <c r="B62" s="314" t="s">
        <v>1</v>
      </c>
      <c r="C62" s="304"/>
      <c r="D62" s="305"/>
      <c r="F62" s="315" t="s">
        <v>5</v>
      </c>
      <c r="G62" s="316"/>
      <c r="H62" s="317"/>
      <c r="J62" s="315" t="s">
        <v>6</v>
      </c>
      <c r="K62" s="316"/>
      <c r="L62" s="317"/>
      <c r="N62" s="315" t="s">
        <v>22</v>
      </c>
      <c r="O62" s="316"/>
      <c r="P62" s="323"/>
      <c r="R62" s="306" t="s">
        <v>15</v>
      </c>
      <c r="S62" s="307"/>
      <c r="T62" s="308"/>
      <c r="V62" s="309" t="s">
        <v>1</v>
      </c>
      <c r="W62" s="310"/>
      <c r="X62" s="311"/>
    </row>
    <row r="63" spans="2:25" s="1" customFormat="1" x14ac:dyDescent="0.25">
      <c r="B63" s="318" t="s">
        <v>18</v>
      </c>
      <c r="C63" s="319"/>
      <c r="D63" s="320"/>
      <c r="F63" s="26" t="s">
        <v>8</v>
      </c>
      <c r="G63" s="38"/>
      <c r="H63" s="31" t="s">
        <v>9</v>
      </c>
      <c r="J63" s="63" t="s">
        <v>8</v>
      </c>
      <c r="K63" s="39"/>
      <c r="L63" s="64" t="s">
        <v>9</v>
      </c>
      <c r="N63" s="54" t="s">
        <v>8</v>
      </c>
      <c r="O63" s="55"/>
      <c r="P63" s="58" t="s">
        <v>9</v>
      </c>
      <c r="R63" s="26" t="s">
        <v>8</v>
      </c>
      <c r="S63" s="65"/>
      <c r="T63" s="64" t="s">
        <v>9</v>
      </c>
      <c r="V63" s="3" t="s">
        <v>8</v>
      </c>
      <c r="W63" s="27"/>
      <c r="X63" s="28" t="s">
        <v>9</v>
      </c>
    </row>
    <row r="64" spans="2:25" s="1" customFormat="1" x14ac:dyDescent="0.25">
      <c r="B64" s="313"/>
      <c r="C64" s="321"/>
      <c r="D64" s="322"/>
      <c r="F64" s="40">
        <f>SUM(F56,F60)</f>
        <v>2.8E-3</v>
      </c>
      <c r="G64" s="45"/>
      <c r="H64" s="62">
        <f>SUM(H56,H60)</f>
        <v>14</v>
      </c>
      <c r="J64" s="42">
        <f>SUM(J56,J60)</f>
        <v>0</v>
      </c>
      <c r="K64" s="44"/>
      <c r="L64" s="62">
        <f>SUM(L56,L60)</f>
        <v>0</v>
      </c>
      <c r="N64" s="131">
        <f>N56</f>
        <v>1.5E-3</v>
      </c>
      <c r="O64" s="44"/>
      <c r="P64" s="70">
        <f>P56</f>
        <v>7.5</v>
      </c>
      <c r="R64" s="69">
        <f>R56</f>
        <v>6.9999999999999999E-4</v>
      </c>
      <c r="S64" s="44"/>
      <c r="T64" s="70">
        <f>T56</f>
        <v>3.5</v>
      </c>
      <c r="V64" s="40">
        <f>SUM(F64,J64,R64)</f>
        <v>3.5000000000000001E-3</v>
      </c>
      <c r="W64" s="36"/>
      <c r="X64" s="62">
        <f>SUM(H64,L64,P64,T64)</f>
        <v>25</v>
      </c>
    </row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</sheetData>
  <mergeCells count="70">
    <mergeCell ref="R39:T39"/>
    <mergeCell ref="R43:T43"/>
    <mergeCell ref="O3:R3"/>
    <mergeCell ref="N14:P14"/>
    <mergeCell ref="N18:P18"/>
    <mergeCell ref="N22:P22"/>
    <mergeCell ref="N35:P35"/>
    <mergeCell ref="R32:T32"/>
    <mergeCell ref="V58:X58"/>
    <mergeCell ref="V62:X62"/>
    <mergeCell ref="F58:H58"/>
    <mergeCell ref="F62:H62"/>
    <mergeCell ref="J54:L54"/>
    <mergeCell ref="J58:L58"/>
    <mergeCell ref="J62:L62"/>
    <mergeCell ref="N54:P54"/>
    <mergeCell ref="N58:P58"/>
    <mergeCell ref="N62:P62"/>
    <mergeCell ref="R58:T58"/>
    <mergeCell ref="R62:T62"/>
    <mergeCell ref="B55:B56"/>
    <mergeCell ref="B58:D58"/>
    <mergeCell ref="B59:B60"/>
    <mergeCell ref="B62:D62"/>
    <mergeCell ref="B63:D64"/>
    <mergeCell ref="V35:X35"/>
    <mergeCell ref="V39:X39"/>
    <mergeCell ref="V43:X43"/>
    <mergeCell ref="B51:D51"/>
    <mergeCell ref="B54:D54"/>
    <mergeCell ref="F54:H54"/>
    <mergeCell ref="R54:T54"/>
    <mergeCell ref="V54:X54"/>
    <mergeCell ref="R51:T51"/>
    <mergeCell ref="J43:L43"/>
    <mergeCell ref="B43:D43"/>
    <mergeCell ref="B44:D45"/>
    <mergeCell ref="F35:H35"/>
    <mergeCell ref="F39:H39"/>
    <mergeCell ref="F43:H43"/>
    <mergeCell ref="R35:T35"/>
    <mergeCell ref="J35:L35"/>
    <mergeCell ref="J39:L39"/>
    <mergeCell ref="N39:P39"/>
    <mergeCell ref="N43:P43"/>
    <mergeCell ref="B32:D32"/>
    <mergeCell ref="B35:D35"/>
    <mergeCell ref="B36:B37"/>
    <mergeCell ref="B39:D39"/>
    <mergeCell ref="B40:B41"/>
    <mergeCell ref="V22:X22"/>
    <mergeCell ref="B23:D24"/>
    <mergeCell ref="V18:X18"/>
    <mergeCell ref="B19:B20"/>
    <mergeCell ref="F22:H22"/>
    <mergeCell ref="J22:L22"/>
    <mergeCell ref="R22:T22"/>
    <mergeCell ref="B22:D22"/>
    <mergeCell ref="V14:X14"/>
    <mergeCell ref="B15:B16"/>
    <mergeCell ref="B18:D18"/>
    <mergeCell ref="F18:H18"/>
    <mergeCell ref="J18:L18"/>
    <mergeCell ref="R18:T18"/>
    <mergeCell ref="B11:D11"/>
    <mergeCell ref="R11:T11"/>
    <mergeCell ref="B14:D14"/>
    <mergeCell ref="F14:H14"/>
    <mergeCell ref="J14:L14"/>
    <mergeCell ref="R14:T1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B07F8-8EE2-4379-86FD-0800A8A065C5}">
  <dimension ref="A1:AJ214"/>
  <sheetViews>
    <sheetView tabSelected="1" topLeftCell="A6" zoomScale="70" zoomScaleNormal="70" workbookViewId="0">
      <selection activeCell="P32" sqref="P32"/>
    </sheetView>
  </sheetViews>
  <sheetFormatPr defaultRowHeight="21" x14ac:dyDescent="0.35"/>
  <cols>
    <col min="1" max="1" width="2" style="141" customWidth="1"/>
    <col min="2" max="2" width="3.28515625" style="141" customWidth="1"/>
    <col min="3" max="3" width="54.42578125" style="145" bestFit="1" customWidth="1"/>
    <col min="4" max="4" width="47.85546875" style="145" bestFit="1" customWidth="1"/>
    <col min="5" max="5" width="1.140625" style="141" customWidth="1"/>
    <col min="6" max="6" width="28.42578125" style="141" customWidth="1"/>
    <col min="7" max="7" width="32.140625" style="141" customWidth="1"/>
    <col min="8" max="8" width="1.140625" style="141" customWidth="1"/>
    <col min="9" max="9" width="28.5703125" style="141" customWidth="1"/>
    <col min="10" max="10" width="29.42578125" style="141" customWidth="1"/>
    <col min="11" max="11" width="1.5703125" style="141" customWidth="1"/>
    <col min="12" max="12" width="20.85546875" style="141" customWidth="1"/>
    <col min="13" max="13" width="18.42578125" style="141" customWidth="1"/>
    <col min="14" max="14" width="1.28515625" style="141" customWidth="1"/>
    <col min="15" max="15" width="27.42578125" style="141" customWidth="1"/>
    <col min="16" max="16" width="28.28515625" style="141" customWidth="1"/>
    <col min="17" max="17" width="1.28515625" style="141" customWidth="1"/>
    <col min="18" max="18" width="19.85546875" style="141" customWidth="1"/>
    <col min="19" max="19" width="4.28515625" style="141" customWidth="1"/>
    <col min="20" max="20" width="24.42578125" style="141" bestFit="1" customWidth="1"/>
    <col min="21" max="21" width="37.85546875" style="141" customWidth="1"/>
    <col min="22" max="22" width="50.42578125" style="141" customWidth="1"/>
    <col min="23" max="36" width="9.140625" style="141"/>
    <col min="37" max="16384" width="9.140625" style="145"/>
  </cols>
  <sheetData>
    <row r="1" spans="1:21" s="141" customFormat="1" x14ac:dyDescent="0.35"/>
    <row r="2" spans="1:21" s="141" customFormat="1" x14ac:dyDescent="0.35"/>
    <row r="3" spans="1:21" s="141" customFormat="1" x14ac:dyDescent="0.35">
      <c r="C3" s="265"/>
      <c r="L3" s="222"/>
      <c r="M3" s="354"/>
      <c r="N3" s="354"/>
      <c r="O3" s="354"/>
    </row>
    <row r="4" spans="1:21" s="141" customFormat="1" x14ac:dyDescent="0.35">
      <c r="L4" s="222"/>
      <c r="M4" s="281"/>
      <c r="N4" s="281"/>
      <c r="O4" s="282"/>
    </row>
    <row r="5" spans="1:21" s="141" customFormat="1" x14ac:dyDescent="0.35">
      <c r="L5" s="222"/>
      <c r="M5" s="283"/>
      <c r="N5" s="283"/>
      <c r="O5" s="284"/>
    </row>
    <row r="6" spans="1:21" s="141" customFormat="1" x14ac:dyDescent="0.35">
      <c r="D6" s="285"/>
      <c r="E6" s="285"/>
      <c r="F6" s="286"/>
      <c r="G6" s="286"/>
      <c r="H6" s="285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</row>
    <row r="7" spans="1:21" s="141" customFormat="1" ht="21" customHeight="1" x14ac:dyDescent="0.35">
      <c r="C7" s="355" t="s">
        <v>23</v>
      </c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7"/>
    </row>
    <row r="8" spans="1:21" s="141" customFormat="1" ht="21" customHeight="1" x14ac:dyDescent="0.35">
      <c r="C8" s="358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60"/>
    </row>
    <row r="9" spans="1:21" s="141" customFormat="1" x14ac:dyDescent="0.35">
      <c r="C9" s="287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6"/>
    </row>
    <row r="10" spans="1:21" s="141" customFormat="1" ht="21" customHeight="1" x14ac:dyDescent="0.35">
      <c r="C10" s="266" t="s">
        <v>24</v>
      </c>
      <c r="F10" s="289"/>
    </row>
    <row r="11" spans="1:21" s="141" customFormat="1" ht="29.25" customHeight="1" x14ac:dyDescent="0.35">
      <c r="C11" s="344" t="s">
        <v>25</v>
      </c>
      <c r="D11" s="345"/>
      <c r="G11" s="142"/>
    </row>
    <row r="12" spans="1:21" s="141" customFormat="1" ht="42" x14ac:dyDescent="0.35">
      <c r="C12" s="346" t="s">
        <v>18</v>
      </c>
      <c r="D12" s="347"/>
      <c r="E12" s="290"/>
      <c r="F12" s="203" t="s">
        <v>10</v>
      </c>
      <c r="G12" s="271" t="s">
        <v>14</v>
      </c>
      <c r="O12" s="331" t="s">
        <v>21</v>
      </c>
      <c r="P12" s="332"/>
      <c r="Q12" s="291"/>
      <c r="R12" s="267"/>
      <c r="S12" s="272"/>
      <c r="T12" s="273" t="s">
        <v>11</v>
      </c>
    </row>
    <row r="13" spans="1:21" s="141" customFormat="1" ht="42" x14ac:dyDescent="0.35">
      <c r="A13" s="222"/>
      <c r="C13" s="280" t="s">
        <v>3</v>
      </c>
      <c r="D13" s="294">
        <v>5000</v>
      </c>
      <c r="E13" s="276"/>
      <c r="F13" s="277">
        <v>0.08</v>
      </c>
      <c r="G13" s="278">
        <v>5.0000000000000001E-3</v>
      </c>
      <c r="O13" s="279" t="s">
        <v>2</v>
      </c>
      <c r="P13" s="295">
        <v>0.02</v>
      </c>
      <c r="R13" s="208"/>
      <c r="S13" s="274"/>
      <c r="T13" s="275">
        <f>F13*P13</f>
        <v>1.6000000000000001E-3</v>
      </c>
    </row>
    <row r="14" spans="1:21" s="141" customFormat="1" x14ac:dyDescent="0.35">
      <c r="C14" s="215"/>
      <c r="D14" s="216"/>
      <c r="F14" s="215"/>
      <c r="G14" s="215"/>
      <c r="O14" s="215"/>
      <c r="P14" s="216"/>
      <c r="R14" s="152"/>
      <c r="S14" s="152"/>
      <c r="T14" s="217"/>
    </row>
    <row r="15" spans="1:21" s="146" customFormat="1" x14ac:dyDescent="0.35">
      <c r="C15" s="218" t="s">
        <v>14</v>
      </c>
      <c r="D15" s="219"/>
      <c r="E15" s="220"/>
      <c r="F15" s="331" t="s">
        <v>5</v>
      </c>
      <c r="G15" s="332"/>
      <c r="I15" s="331" t="s">
        <v>6</v>
      </c>
      <c r="J15" s="337"/>
      <c r="K15" s="221"/>
      <c r="L15" s="331" t="s">
        <v>27</v>
      </c>
      <c r="M15" s="332"/>
      <c r="O15" s="331" t="s">
        <v>15</v>
      </c>
      <c r="P15" s="337"/>
      <c r="Q15" s="220"/>
      <c r="R15" s="352" t="s">
        <v>16</v>
      </c>
      <c r="S15" s="339"/>
      <c r="T15" s="353"/>
      <c r="U15" s="292"/>
    </row>
    <row r="16" spans="1:21" s="141" customFormat="1" x14ac:dyDescent="0.35">
      <c r="A16" s="222"/>
      <c r="C16" s="348" t="s">
        <v>18</v>
      </c>
      <c r="D16" s="223" t="s">
        <v>7</v>
      </c>
      <c r="F16" s="160" t="s">
        <v>8</v>
      </c>
      <c r="G16" s="158" t="s">
        <v>9</v>
      </c>
      <c r="I16" s="224" t="s">
        <v>8</v>
      </c>
      <c r="J16" s="185" t="s">
        <v>9</v>
      </c>
      <c r="L16" s="225" t="s">
        <v>8</v>
      </c>
      <c r="M16" s="226" t="s">
        <v>9</v>
      </c>
      <c r="O16" s="157" t="s">
        <v>8</v>
      </c>
      <c r="P16" s="158" t="s">
        <v>9</v>
      </c>
      <c r="R16" s="340" t="s">
        <v>8</v>
      </c>
      <c r="S16" s="341"/>
      <c r="T16" s="227" t="s">
        <v>9</v>
      </c>
    </row>
    <row r="17" spans="1:21" s="141" customFormat="1" x14ac:dyDescent="0.35">
      <c r="A17" s="222"/>
      <c r="C17" s="350"/>
      <c r="D17" s="228">
        <v>0</v>
      </c>
      <c r="F17" s="169">
        <f>R17-O17-L17</f>
        <v>4.2925000000000003E-3</v>
      </c>
      <c r="G17" s="168">
        <f>D13*F17</f>
        <v>21.462500000000002</v>
      </c>
      <c r="H17" s="229"/>
      <c r="I17" s="211" t="s">
        <v>0</v>
      </c>
      <c r="J17" s="230" t="s">
        <v>0</v>
      </c>
      <c r="K17" s="231"/>
      <c r="L17" s="232">
        <f>0.15%*G13</f>
        <v>7.5000000000000002E-6</v>
      </c>
      <c r="M17" s="233">
        <f>D13*L17</f>
        <v>3.7499999999999999E-2</v>
      </c>
      <c r="N17" s="234"/>
      <c r="O17" s="235">
        <v>6.9999999999999999E-4</v>
      </c>
      <c r="P17" s="168">
        <f>D13*O17</f>
        <v>3.5</v>
      </c>
      <c r="Q17" s="231"/>
      <c r="R17" s="365">
        <v>5.0000000000000001E-3</v>
      </c>
      <c r="S17" s="366"/>
      <c r="T17" s="170">
        <f>D13*R17</f>
        <v>25</v>
      </c>
    </row>
    <row r="18" spans="1:21" s="141" customFormat="1" ht="15" customHeight="1" x14ac:dyDescent="0.35">
      <c r="C18" s="236"/>
      <c r="D18" s="237"/>
      <c r="F18" s="238"/>
      <c r="G18" s="239"/>
      <c r="I18" s="240"/>
      <c r="J18" s="241"/>
      <c r="L18" s="242"/>
      <c r="M18" s="242"/>
      <c r="O18" s="243"/>
      <c r="P18" s="243"/>
      <c r="R18" s="244"/>
      <c r="S18" s="244"/>
      <c r="T18" s="245"/>
    </row>
    <row r="19" spans="1:21" s="146" customFormat="1" x14ac:dyDescent="0.35">
      <c r="B19" s="246"/>
      <c r="C19" s="203" t="s">
        <v>10</v>
      </c>
      <c r="D19" s="247"/>
      <c r="F19" s="331" t="s">
        <v>5</v>
      </c>
      <c r="G19" s="367"/>
      <c r="I19" s="331" t="s">
        <v>6</v>
      </c>
      <c r="J19" s="332"/>
      <c r="L19" s="331" t="s">
        <v>27</v>
      </c>
      <c r="M19" s="332"/>
      <c r="N19" s="221"/>
      <c r="O19" s="333" t="s">
        <v>15</v>
      </c>
      <c r="P19" s="334"/>
      <c r="Q19" s="220"/>
      <c r="R19" s="352" t="s">
        <v>17</v>
      </c>
      <c r="S19" s="339"/>
      <c r="T19" s="353"/>
      <c r="U19" s="292"/>
    </row>
    <row r="20" spans="1:21" s="141" customFormat="1" x14ac:dyDescent="0.35">
      <c r="C20" s="363" t="s">
        <v>18</v>
      </c>
      <c r="D20" s="248" t="s">
        <v>7</v>
      </c>
      <c r="F20" s="157" t="s">
        <v>8</v>
      </c>
      <c r="G20" s="158" t="s">
        <v>9</v>
      </c>
      <c r="I20" s="249" t="s">
        <v>8</v>
      </c>
      <c r="J20" s="250" t="s">
        <v>9</v>
      </c>
      <c r="L20" s="251" t="s">
        <v>8</v>
      </c>
      <c r="M20" s="185" t="s">
        <v>9</v>
      </c>
      <c r="O20" s="186" t="s">
        <v>8</v>
      </c>
      <c r="P20" s="187" t="s">
        <v>9</v>
      </c>
      <c r="R20" s="361" t="s">
        <v>8</v>
      </c>
      <c r="S20" s="362"/>
      <c r="T20" s="227" t="s">
        <v>9</v>
      </c>
    </row>
    <row r="21" spans="1:21" s="141" customFormat="1" x14ac:dyDescent="0.35">
      <c r="C21" s="364"/>
      <c r="D21" s="228">
        <v>0</v>
      </c>
      <c r="E21" s="231"/>
      <c r="F21" s="235">
        <f>R21</f>
        <v>1.6000000000000001E-3</v>
      </c>
      <c r="G21" s="168">
        <f>T21</f>
        <v>8</v>
      </c>
      <c r="I21" s="228" t="s">
        <v>0</v>
      </c>
      <c r="J21" s="252" t="s">
        <v>0</v>
      </c>
      <c r="L21" s="192" t="s">
        <v>0</v>
      </c>
      <c r="M21" s="194" t="s">
        <v>0</v>
      </c>
      <c r="O21" s="194" t="s">
        <v>0</v>
      </c>
      <c r="P21" s="253" t="s">
        <v>0</v>
      </c>
      <c r="Q21" s="231"/>
      <c r="R21" s="342">
        <f>T13</f>
        <v>1.6000000000000001E-3</v>
      </c>
      <c r="S21" s="343"/>
      <c r="T21" s="195">
        <f>D13*R21</f>
        <v>8</v>
      </c>
    </row>
    <row r="22" spans="1:21" s="141" customFormat="1" ht="15" customHeight="1" x14ac:dyDescent="0.35">
      <c r="C22" s="243"/>
      <c r="D22" s="254"/>
      <c r="F22" s="245"/>
      <c r="G22" s="244"/>
      <c r="I22" s="244"/>
      <c r="J22" s="244"/>
      <c r="L22" s="255"/>
      <c r="M22" s="255"/>
      <c r="O22" s="245"/>
      <c r="P22" s="243"/>
      <c r="R22" s="245"/>
      <c r="S22" s="245"/>
      <c r="T22" s="244"/>
    </row>
    <row r="23" spans="1:21" s="146" customFormat="1" x14ac:dyDescent="0.35">
      <c r="C23" s="218" t="s">
        <v>1</v>
      </c>
      <c r="D23" s="256"/>
      <c r="F23" s="335" t="s">
        <v>5</v>
      </c>
      <c r="G23" s="336"/>
      <c r="I23" s="335" t="s">
        <v>6</v>
      </c>
      <c r="J23" s="336"/>
      <c r="L23" s="335" t="s">
        <v>27</v>
      </c>
      <c r="M23" s="336"/>
      <c r="N23" s="221"/>
      <c r="O23" s="333" t="s">
        <v>15</v>
      </c>
      <c r="P23" s="334"/>
      <c r="Q23" s="220"/>
      <c r="R23" s="352" t="s">
        <v>1</v>
      </c>
      <c r="S23" s="339"/>
      <c r="T23" s="353"/>
    </row>
    <row r="24" spans="1:21" s="141" customFormat="1" ht="15" customHeight="1" x14ac:dyDescent="0.35">
      <c r="C24" s="348" t="s">
        <v>18</v>
      </c>
      <c r="D24" s="349"/>
      <c r="F24" s="160" t="s">
        <v>8</v>
      </c>
      <c r="G24" s="158" t="s">
        <v>9</v>
      </c>
      <c r="I24" s="157" t="s">
        <v>8</v>
      </c>
      <c r="J24" s="158" t="s">
        <v>9</v>
      </c>
      <c r="L24" s="257" t="s">
        <v>8</v>
      </c>
      <c r="M24" s="258" t="s">
        <v>9</v>
      </c>
      <c r="O24" s="157" t="s">
        <v>8</v>
      </c>
      <c r="P24" s="158" t="s">
        <v>9</v>
      </c>
      <c r="R24" s="340" t="s">
        <v>8</v>
      </c>
      <c r="S24" s="341"/>
      <c r="T24" s="227" t="s">
        <v>9</v>
      </c>
    </row>
    <row r="25" spans="1:21" s="141" customFormat="1" x14ac:dyDescent="0.35">
      <c r="C25" s="350"/>
      <c r="D25" s="351"/>
      <c r="E25" s="231"/>
      <c r="F25" s="235">
        <f>SUM(F17,F21)</f>
        <v>5.8925000000000002E-3</v>
      </c>
      <c r="G25" s="168">
        <f>SUM(G17,G21)</f>
        <v>29.462500000000002</v>
      </c>
      <c r="H25" s="234"/>
      <c r="I25" s="228" t="s">
        <v>0</v>
      </c>
      <c r="J25" s="252" t="s">
        <v>0</v>
      </c>
      <c r="L25" s="167">
        <f>L17</f>
        <v>7.5000000000000002E-6</v>
      </c>
      <c r="M25" s="259">
        <f>M17</f>
        <v>3.7499999999999999E-2</v>
      </c>
      <c r="N25" s="234"/>
      <c r="O25" s="206">
        <f>O17</f>
        <v>6.9999999999999999E-4</v>
      </c>
      <c r="P25" s="168">
        <f>P17</f>
        <v>3.5</v>
      </c>
      <c r="R25" s="342">
        <f>SUM(F25,O25,L25)</f>
        <v>6.6E-3</v>
      </c>
      <c r="S25" s="343"/>
      <c r="T25" s="195">
        <f>SUM(G25,M25,P25)</f>
        <v>33</v>
      </c>
    </row>
    <row r="26" spans="1:21" s="141" customFormat="1" x14ac:dyDescent="0.35">
      <c r="C26" s="217"/>
      <c r="D26" s="217"/>
      <c r="F26" s="260"/>
      <c r="G26" s="261"/>
      <c r="I26" s="260"/>
      <c r="J26" s="262"/>
      <c r="L26" s="263"/>
      <c r="M26" s="262"/>
      <c r="O26" s="260"/>
      <c r="P26" s="262"/>
      <c r="R26" s="264"/>
      <c r="S26" s="245"/>
      <c r="T26" s="262"/>
    </row>
    <row r="27" spans="1:21" s="141" customFormat="1" x14ac:dyDescent="0.35">
      <c r="G27" s="265"/>
    </row>
    <row r="28" spans="1:21" s="141" customFormat="1" x14ac:dyDescent="0.35">
      <c r="C28" s="266" t="s">
        <v>24</v>
      </c>
      <c r="T28" s="142"/>
    </row>
    <row r="29" spans="1:21" s="141" customFormat="1" ht="32.25" customHeight="1" x14ac:dyDescent="0.35">
      <c r="C29" s="344" t="s">
        <v>26</v>
      </c>
      <c r="D29" s="345"/>
      <c r="R29" s="267"/>
      <c r="S29" s="267"/>
      <c r="T29" s="268"/>
    </row>
    <row r="30" spans="1:21" s="141" customFormat="1" ht="36.75" customHeight="1" x14ac:dyDescent="0.35">
      <c r="C30" s="346" t="s">
        <v>18</v>
      </c>
      <c r="D30" s="347"/>
      <c r="E30" s="269"/>
      <c r="F30" s="270" t="s">
        <v>10</v>
      </c>
      <c r="G30" s="271" t="s">
        <v>14</v>
      </c>
      <c r="O30" s="329" t="s">
        <v>21</v>
      </c>
      <c r="P30" s="330"/>
      <c r="R30" s="267"/>
      <c r="S30" s="272"/>
      <c r="T30" s="273" t="s">
        <v>11</v>
      </c>
    </row>
    <row r="31" spans="1:21" s="141" customFormat="1" ht="42" x14ac:dyDescent="0.35">
      <c r="C31" s="214" t="s">
        <v>3</v>
      </c>
      <c r="D31" s="294">
        <v>5000</v>
      </c>
      <c r="F31" s="211">
        <v>0.08</v>
      </c>
      <c r="G31" s="212">
        <v>5.0000000000000001E-3</v>
      </c>
      <c r="O31" s="213" t="s">
        <v>2</v>
      </c>
      <c r="P31" s="296">
        <v>0.02</v>
      </c>
      <c r="R31" s="208"/>
      <c r="S31" s="209"/>
      <c r="T31" s="210">
        <f>IF((D31*P31)&lt;0,"N/A", (D31*P31))</f>
        <v>100</v>
      </c>
    </row>
    <row r="32" spans="1:21" s="141" customFormat="1" x14ac:dyDescent="0.35">
      <c r="C32" s="147"/>
      <c r="D32" s="148"/>
      <c r="F32" s="149"/>
      <c r="G32" s="150"/>
      <c r="O32" s="151"/>
      <c r="P32" s="149"/>
      <c r="R32" s="152"/>
      <c r="S32" s="152"/>
      <c r="T32" s="153"/>
    </row>
    <row r="33" spans="2:21" s="144" customFormat="1" x14ac:dyDescent="0.35">
      <c r="C33" s="154" t="s">
        <v>14</v>
      </c>
      <c r="D33" s="155"/>
      <c r="F33" s="331" t="s">
        <v>5</v>
      </c>
      <c r="G33" s="332"/>
      <c r="I33" s="331" t="s">
        <v>6</v>
      </c>
      <c r="J33" s="337"/>
      <c r="L33" s="331" t="s">
        <v>27</v>
      </c>
      <c r="M33" s="332"/>
      <c r="O33" s="335" t="s">
        <v>15</v>
      </c>
      <c r="P33" s="336"/>
      <c r="R33" s="338" t="s">
        <v>16</v>
      </c>
      <c r="S33" s="339"/>
      <c r="T33" s="339"/>
      <c r="U33" s="293"/>
    </row>
    <row r="34" spans="2:21" s="143" customFormat="1" ht="15" customHeight="1" x14ac:dyDescent="0.35">
      <c r="C34" s="369" t="s">
        <v>18</v>
      </c>
      <c r="D34" s="156" t="s">
        <v>7</v>
      </c>
      <c r="F34" s="157" t="s">
        <v>8</v>
      </c>
      <c r="G34" s="158" t="s">
        <v>9</v>
      </c>
      <c r="I34" s="157" t="s">
        <v>8</v>
      </c>
      <c r="J34" s="158" t="s">
        <v>9</v>
      </c>
      <c r="L34" s="159" t="s">
        <v>8</v>
      </c>
      <c r="M34" s="158" t="s">
        <v>9</v>
      </c>
      <c r="O34" s="160" t="s">
        <v>8</v>
      </c>
      <c r="P34" s="158" t="s">
        <v>9</v>
      </c>
      <c r="R34" s="340" t="s">
        <v>8</v>
      </c>
      <c r="S34" s="341"/>
      <c r="T34" s="161" t="s">
        <v>9</v>
      </c>
    </row>
    <row r="35" spans="2:21" s="143" customFormat="1" x14ac:dyDescent="0.35">
      <c r="C35" s="370"/>
      <c r="D35" s="162">
        <v>0</v>
      </c>
      <c r="F35" s="163">
        <f>R35-O35-L35</f>
        <v>4.2925000000000003E-3</v>
      </c>
      <c r="G35" s="164">
        <f>D31*F35</f>
        <v>21.462500000000002</v>
      </c>
      <c r="H35" s="144"/>
      <c r="I35" s="165" t="s">
        <v>0</v>
      </c>
      <c r="J35" s="166" t="s">
        <v>0</v>
      </c>
      <c r="L35" s="167">
        <f>L17</f>
        <v>7.5000000000000002E-6</v>
      </c>
      <c r="M35" s="168">
        <f>D31*L35</f>
        <v>3.7499999999999999E-2</v>
      </c>
      <c r="O35" s="169">
        <f>O17</f>
        <v>6.9999999999999999E-4</v>
      </c>
      <c r="P35" s="168">
        <f>D31*O35</f>
        <v>3.5</v>
      </c>
      <c r="R35" s="342">
        <v>5.0000000000000001E-3</v>
      </c>
      <c r="S35" s="343"/>
      <c r="T35" s="170">
        <f>D31*R35</f>
        <v>25</v>
      </c>
    </row>
    <row r="36" spans="2:21" s="143" customFormat="1" x14ac:dyDescent="0.35">
      <c r="C36" s="171"/>
      <c r="D36" s="172"/>
      <c r="F36" s="173"/>
      <c r="G36" s="174"/>
      <c r="I36" s="173"/>
      <c r="J36" s="174"/>
      <c r="L36" s="175"/>
      <c r="M36" s="176"/>
      <c r="O36" s="177"/>
      <c r="P36" s="174"/>
      <c r="R36" s="178"/>
      <c r="S36" s="179"/>
      <c r="T36" s="174"/>
    </row>
    <row r="37" spans="2:21" s="144" customFormat="1" x14ac:dyDescent="0.35">
      <c r="C37" s="180" t="s">
        <v>10</v>
      </c>
      <c r="D37" s="181"/>
      <c r="F37" s="331" t="s">
        <v>5</v>
      </c>
      <c r="G37" s="332"/>
      <c r="I37" s="331" t="s">
        <v>6</v>
      </c>
      <c r="J37" s="337"/>
      <c r="K37" s="182"/>
      <c r="L37" s="331" t="s">
        <v>27</v>
      </c>
      <c r="M37" s="332"/>
      <c r="O37" s="333" t="s">
        <v>15</v>
      </c>
      <c r="P37" s="334"/>
      <c r="Q37" s="183"/>
      <c r="R37" s="371" t="s">
        <v>17</v>
      </c>
      <c r="S37" s="371"/>
      <c r="T37" s="372"/>
    </row>
    <row r="38" spans="2:21" s="143" customFormat="1" ht="15" customHeight="1" x14ac:dyDescent="0.35">
      <c r="C38" s="363" t="s">
        <v>18</v>
      </c>
      <c r="D38" s="156" t="s">
        <v>7</v>
      </c>
      <c r="F38" s="160" t="s">
        <v>8</v>
      </c>
      <c r="G38" s="184" t="s">
        <v>9</v>
      </c>
      <c r="I38" s="160" t="s">
        <v>8</v>
      </c>
      <c r="J38" s="158" t="s">
        <v>9</v>
      </c>
      <c r="L38" s="159" t="s">
        <v>8</v>
      </c>
      <c r="M38" s="185" t="s">
        <v>9</v>
      </c>
      <c r="O38" s="186" t="s">
        <v>8</v>
      </c>
      <c r="P38" s="187" t="s">
        <v>9</v>
      </c>
      <c r="R38" s="361" t="s">
        <v>8</v>
      </c>
      <c r="S38" s="368"/>
      <c r="T38" s="188" t="s">
        <v>9</v>
      </c>
    </row>
    <row r="39" spans="2:21" s="143" customFormat="1" x14ac:dyDescent="0.35">
      <c r="C39" s="364"/>
      <c r="D39" s="189">
        <v>0</v>
      </c>
      <c r="F39" s="190" t="str">
        <f>IF(ISERROR(R39-I39),"N/A",R39-I39)</f>
        <v>N/A</v>
      </c>
      <c r="G39" s="191" t="str">
        <f>IF(ISERROR(T39-J39),"N/A",T39-J39)</f>
        <v>N/A</v>
      </c>
      <c r="I39" s="165" t="s">
        <v>0</v>
      </c>
      <c r="J39" s="166" t="s">
        <v>0</v>
      </c>
      <c r="L39" s="192" t="s">
        <v>0</v>
      </c>
      <c r="M39" s="193" t="s">
        <v>0</v>
      </c>
      <c r="O39" s="194" t="s">
        <v>0</v>
      </c>
      <c r="P39" s="194" t="s">
        <v>0</v>
      </c>
      <c r="R39" s="342">
        <f>IF((T31)&lt;0,"N/A",T31)</f>
        <v>100</v>
      </c>
      <c r="S39" s="343"/>
      <c r="T39" s="195">
        <f>IF(ISNUMBER(R39),D31*R39,"N/A")</f>
        <v>500000</v>
      </c>
    </row>
    <row r="40" spans="2:21" s="143" customFormat="1" x14ac:dyDescent="0.35">
      <c r="C40" s="196"/>
      <c r="D40" s="197"/>
      <c r="F40" s="198"/>
      <c r="G40" s="199"/>
      <c r="I40" s="173"/>
      <c r="J40" s="174"/>
      <c r="L40" s="179"/>
      <c r="M40" s="179"/>
      <c r="O40" s="200"/>
      <c r="P40" s="200"/>
      <c r="R40" s="198"/>
      <c r="S40" s="179"/>
      <c r="T40" s="201"/>
    </row>
    <row r="41" spans="2:21" s="144" customFormat="1" x14ac:dyDescent="0.35">
      <c r="B41" s="202"/>
      <c r="C41" s="203" t="s">
        <v>1</v>
      </c>
      <c r="D41" s="181"/>
      <c r="F41" s="331" t="s">
        <v>5</v>
      </c>
      <c r="G41" s="332"/>
      <c r="I41" s="331" t="s">
        <v>6</v>
      </c>
      <c r="J41" s="373"/>
      <c r="L41" s="331" t="s">
        <v>27</v>
      </c>
      <c r="M41" s="332"/>
      <c r="O41" s="333" t="s">
        <v>15</v>
      </c>
      <c r="P41" s="334"/>
      <c r="R41" s="352" t="s">
        <v>1</v>
      </c>
      <c r="S41" s="339"/>
      <c r="T41" s="353"/>
    </row>
    <row r="42" spans="2:21" s="143" customFormat="1" ht="15" customHeight="1" x14ac:dyDescent="0.35">
      <c r="C42" s="348" t="s">
        <v>18</v>
      </c>
      <c r="D42" s="349"/>
      <c r="F42" s="160" t="s">
        <v>8</v>
      </c>
      <c r="G42" s="158" t="s">
        <v>9</v>
      </c>
      <c r="I42" s="204" t="s">
        <v>8</v>
      </c>
      <c r="J42" s="158" t="s">
        <v>9</v>
      </c>
      <c r="L42" s="159" t="s">
        <v>8</v>
      </c>
      <c r="M42" s="158"/>
      <c r="O42" s="157" t="s">
        <v>8</v>
      </c>
      <c r="P42" s="158" t="s">
        <v>9</v>
      </c>
      <c r="R42" s="340" t="s">
        <v>8</v>
      </c>
      <c r="S42" s="341"/>
      <c r="T42" s="161" t="s">
        <v>9</v>
      </c>
    </row>
    <row r="43" spans="2:21" s="143" customFormat="1" ht="19.5" customHeight="1" x14ac:dyDescent="0.35">
      <c r="C43" s="350"/>
      <c r="D43" s="351"/>
      <c r="F43" s="190">
        <f>SUM(F35,F39)</f>
        <v>4.2925000000000003E-3</v>
      </c>
      <c r="G43" s="164">
        <f>SUM(G35,G39)</f>
        <v>21.462500000000002</v>
      </c>
      <c r="I43" s="205" t="s">
        <v>0</v>
      </c>
      <c r="J43" s="166" t="s">
        <v>0</v>
      </c>
      <c r="L43" s="167">
        <f>L35</f>
        <v>7.5000000000000002E-6</v>
      </c>
      <c r="M43" s="168">
        <f>M35</f>
        <v>3.7499999999999999E-2</v>
      </c>
      <c r="O43" s="206">
        <f>O35</f>
        <v>6.9999999999999999E-4</v>
      </c>
      <c r="P43" s="168">
        <f>P35</f>
        <v>3.5</v>
      </c>
      <c r="R43" s="365">
        <f>SUM(F43,O43,L43)</f>
        <v>5.0000000000000001E-3</v>
      </c>
      <c r="S43" s="366"/>
      <c r="T43" s="170">
        <f>SUM(G43,P43,M43)</f>
        <v>25.000000000000004</v>
      </c>
    </row>
    <row r="44" spans="2:21" s="143" customFormat="1" x14ac:dyDescent="0.35">
      <c r="C44" s="207"/>
      <c r="D44" s="207"/>
      <c r="M44" s="207"/>
      <c r="R44" s="207"/>
      <c r="S44" s="207"/>
    </row>
    <row r="45" spans="2:21" s="141" customFormat="1" x14ac:dyDescent="0.35"/>
    <row r="46" spans="2:21" s="141" customFormat="1" x14ac:dyDescent="0.35"/>
    <row r="47" spans="2:21" s="141" customFormat="1" x14ac:dyDescent="0.35"/>
    <row r="48" spans="2:21" s="141" customFormat="1" x14ac:dyDescent="0.35"/>
    <row r="49" spans="16:16" s="141" customFormat="1" x14ac:dyDescent="0.35"/>
    <row r="50" spans="16:16" s="141" customFormat="1" x14ac:dyDescent="0.35"/>
    <row r="51" spans="16:16" s="141" customFormat="1" x14ac:dyDescent="0.35"/>
    <row r="52" spans="16:16" s="141" customFormat="1" x14ac:dyDescent="0.35"/>
    <row r="53" spans="16:16" s="141" customFormat="1" x14ac:dyDescent="0.35"/>
    <row r="54" spans="16:16" s="141" customFormat="1" x14ac:dyDescent="0.35">
      <c r="P54" s="142"/>
    </row>
    <row r="55" spans="16:16" s="141" customFormat="1" x14ac:dyDescent="0.35"/>
    <row r="56" spans="16:16" s="141" customFormat="1" x14ac:dyDescent="0.35"/>
    <row r="57" spans="16:16" s="141" customFormat="1" x14ac:dyDescent="0.35"/>
    <row r="58" spans="16:16" s="141" customFormat="1" x14ac:dyDescent="0.35"/>
    <row r="59" spans="16:16" s="141" customFormat="1" x14ac:dyDescent="0.35"/>
    <row r="60" spans="16:16" s="141" customFormat="1" x14ac:dyDescent="0.35"/>
    <row r="61" spans="16:16" s="141" customFormat="1" x14ac:dyDescent="0.35"/>
    <row r="62" spans="16:16" s="141" customFormat="1" x14ac:dyDescent="0.35"/>
    <row r="63" spans="16:16" s="141" customFormat="1" x14ac:dyDescent="0.35"/>
    <row r="64" spans="16:16" s="141" customFormat="1" x14ac:dyDescent="0.35"/>
    <row r="65" s="141" customFormat="1" x14ac:dyDescent="0.35"/>
    <row r="66" s="141" customFormat="1" x14ac:dyDescent="0.35"/>
    <row r="67" s="141" customFormat="1" x14ac:dyDescent="0.35"/>
    <row r="68" s="141" customFormat="1" x14ac:dyDescent="0.35"/>
    <row r="69" s="141" customFormat="1" x14ac:dyDescent="0.35"/>
    <row r="70" s="141" customFormat="1" x14ac:dyDescent="0.35"/>
    <row r="71" s="141" customFormat="1" x14ac:dyDescent="0.35"/>
    <row r="72" s="141" customFormat="1" x14ac:dyDescent="0.35"/>
    <row r="73" s="141" customFormat="1" x14ac:dyDescent="0.35"/>
    <row r="74" s="141" customFormat="1" x14ac:dyDescent="0.35"/>
    <row r="75" s="141" customFormat="1" x14ac:dyDescent="0.35"/>
    <row r="76" s="141" customFormat="1" x14ac:dyDescent="0.35"/>
    <row r="77" s="141" customFormat="1" x14ac:dyDescent="0.35"/>
    <row r="78" s="141" customFormat="1" x14ac:dyDescent="0.35"/>
    <row r="79" s="141" customFormat="1" x14ac:dyDescent="0.35"/>
    <row r="80" s="141" customFormat="1" x14ac:dyDescent="0.35"/>
    <row r="81" s="141" customFormat="1" x14ac:dyDescent="0.35"/>
    <row r="82" s="141" customFormat="1" x14ac:dyDescent="0.35"/>
    <row r="83" s="141" customFormat="1" x14ac:dyDescent="0.35"/>
    <row r="84" s="141" customFormat="1" x14ac:dyDescent="0.35"/>
    <row r="85" s="141" customFormat="1" x14ac:dyDescent="0.35"/>
    <row r="86" s="141" customFormat="1" x14ac:dyDescent="0.35"/>
    <row r="87" s="141" customFormat="1" x14ac:dyDescent="0.35"/>
    <row r="88" s="141" customFormat="1" x14ac:dyDescent="0.35"/>
    <row r="89" s="141" customFormat="1" x14ac:dyDescent="0.35"/>
    <row r="90" s="141" customFormat="1" x14ac:dyDescent="0.35"/>
    <row r="91" s="141" customFormat="1" x14ac:dyDescent="0.35"/>
    <row r="92" s="141" customFormat="1" x14ac:dyDescent="0.35"/>
    <row r="93" s="141" customFormat="1" x14ac:dyDescent="0.35"/>
    <row r="94" s="141" customFormat="1" x14ac:dyDescent="0.35"/>
    <row r="95" s="141" customFormat="1" x14ac:dyDescent="0.35"/>
    <row r="96" s="141" customFormat="1" x14ac:dyDescent="0.35"/>
    <row r="97" s="141" customFormat="1" x14ac:dyDescent="0.35"/>
    <row r="98" s="141" customFormat="1" x14ac:dyDescent="0.35"/>
    <row r="99" s="141" customFormat="1" x14ac:dyDescent="0.35"/>
    <row r="100" s="141" customFormat="1" x14ac:dyDescent="0.35"/>
    <row r="101" s="141" customFormat="1" x14ac:dyDescent="0.35"/>
    <row r="102" s="141" customFormat="1" x14ac:dyDescent="0.35"/>
    <row r="103" s="141" customFormat="1" x14ac:dyDescent="0.35"/>
    <row r="104" s="141" customFormat="1" x14ac:dyDescent="0.35"/>
    <row r="105" s="141" customFormat="1" x14ac:dyDescent="0.35"/>
    <row r="106" s="141" customFormat="1" x14ac:dyDescent="0.35"/>
    <row r="107" s="141" customFormat="1" x14ac:dyDescent="0.35"/>
    <row r="108" s="141" customFormat="1" x14ac:dyDescent="0.35"/>
    <row r="109" s="141" customFormat="1" x14ac:dyDescent="0.35"/>
    <row r="110" s="141" customFormat="1" x14ac:dyDescent="0.35"/>
    <row r="111" s="141" customFormat="1" x14ac:dyDescent="0.35"/>
    <row r="112" s="141" customFormat="1" x14ac:dyDescent="0.35"/>
    <row r="113" s="141" customFormat="1" x14ac:dyDescent="0.35"/>
    <row r="114" s="141" customFormat="1" x14ac:dyDescent="0.35"/>
    <row r="115" s="141" customFormat="1" x14ac:dyDescent="0.35"/>
    <row r="116" s="141" customFormat="1" x14ac:dyDescent="0.35"/>
    <row r="117" s="141" customFormat="1" x14ac:dyDescent="0.35"/>
    <row r="118" s="141" customFormat="1" x14ac:dyDescent="0.35"/>
    <row r="119" s="141" customFormat="1" x14ac:dyDescent="0.35"/>
    <row r="120" s="141" customFormat="1" x14ac:dyDescent="0.35"/>
    <row r="121" s="141" customFormat="1" x14ac:dyDescent="0.35"/>
    <row r="122" s="141" customFormat="1" x14ac:dyDescent="0.35"/>
    <row r="123" s="141" customFormat="1" x14ac:dyDescent="0.35"/>
    <row r="124" s="141" customFormat="1" x14ac:dyDescent="0.35"/>
    <row r="125" s="141" customFormat="1" x14ac:dyDescent="0.35"/>
    <row r="126" s="141" customFormat="1" x14ac:dyDescent="0.35"/>
    <row r="127" s="141" customFormat="1" x14ac:dyDescent="0.35"/>
    <row r="128" s="141" customFormat="1" x14ac:dyDescent="0.35"/>
    <row r="129" s="141" customFormat="1" x14ac:dyDescent="0.35"/>
    <row r="130" s="141" customFormat="1" x14ac:dyDescent="0.35"/>
    <row r="131" s="141" customFormat="1" x14ac:dyDescent="0.35"/>
    <row r="132" s="141" customFormat="1" x14ac:dyDescent="0.35"/>
    <row r="133" s="141" customFormat="1" x14ac:dyDescent="0.35"/>
    <row r="134" s="141" customFormat="1" x14ac:dyDescent="0.35"/>
    <row r="135" s="141" customFormat="1" x14ac:dyDescent="0.35"/>
    <row r="136" s="141" customFormat="1" x14ac:dyDescent="0.35"/>
    <row r="137" s="141" customFormat="1" x14ac:dyDescent="0.35"/>
    <row r="138" s="141" customFormat="1" x14ac:dyDescent="0.35"/>
    <row r="139" s="141" customFormat="1" x14ac:dyDescent="0.35"/>
    <row r="140" s="141" customFormat="1" x14ac:dyDescent="0.35"/>
    <row r="141" s="141" customFormat="1" x14ac:dyDescent="0.35"/>
    <row r="142" s="141" customFormat="1" x14ac:dyDescent="0.35"/>
    <row r="143" s="141" customFormat="1" x14ac:dyDescent="0.35"/>
    <row r="144" s="141" customFormat="1" x14ac:dyDescent="0.35"/>
    <row r="145" s="141" customFormat="1" x14ac:dyDescent="0.35"/>
    <row r="146" s="141" customFormat="1" x14ac:dyDescent="0.35"/>
    <row r="147" s="141" customFormat="1" x14ac:dyDescent="0.35"/>
    <row r="148" s="141" customFormat="1" x14ac:dyDescent="0.35"/>
    <row r="149" s="141" customFormat="1" x14ac:dyDescent="0.35"/>
    <row r="150" s="141" customFormat="1" x14ac:dyDescent="0.35"/>
    <row r="151" s="141" customFormat="1" x14ac:dyDescent="0.35"/>
    <row r="152" s="141" customFormat="1" x14ac:dyDescent="0.35"/>
    <row r="153" s="141" customFormat="1" x14ac:dyDescent="0.35"/>
    <row r="154" s="141" customFormat="1" x14ac:dyDescent="0.35"/>
    <row r="155" s="141" customFormat="1" x14ac:dyDescent="0.35"/>
    <row r="156" s="141" customFormat="1" x14ac:dyDescent="0.35"/>
    <row r="157" s="141" customFormat="1" x14ac:dyDescent="0.35"/>
    <row r="158" s="141" customFormat="1" x14ac:dyDescent="0.35"/>
    <row r="159" s="141" customFormat="1" x14ac:dyDescent="0.35"/>
    <row r="160" s="141" customFormat="1" x14ac:dyDescent="0.35"/>
    <row r="161" s="141" customFormat="1" x14ac:dyDescent="0.35"/>
    <row r="162" s="141" customFormat="1" x14ac:dyDescent="0.35"/>
    <row r="163" s="141" customFormat="1" x14ac:dyDescent="0.35"/>
    <row r="164" s="141" customFormat="1" x14ac:dyDescent="0.35"/>
    <row r="165" s="141" customFormat="1" x14ac:dyDescent="0.35"/>
    <row r="166" s="141" customFormat="1" x14ac:dyDescent="0.35"/>
    <row r="167" s="141" customFormat="1" x14ac:dyDescent="0.35"/>
    <row r="168" s="141" customFormat="1" x14ac:dyDescent="0.35"/>
    <row r="169" s="141" customFormat="1" x14ac:dyDescent="0.35"/>
    <row r="170" s="141" customFormat="1" x14ac:dyDescent="0.35"/>
    <row r="171" s="141" customFormat="1" x14ac:dyDescent="0.35"/>
    <row r="172" s="141" customFormat="1" x14ac:dyDescent="0.35"/>
    <row r="173" s="141" customFormat="1" x14ac:dyDescent="0.35"/>
    <row r="174" s="141" customFormat="1" x14ac:dyDescent="0.35"/>
    <row r="175" s="141" customFormat="1" x14ac:dyDescent="0.35"/>
    <row r="176" s="141" customFormat="1" x14ac:dyDescent="0.35"/>
    <row r="177" s="141" customFormat="1" x14ac:dyDescent="0.35"/>
    <row r="178" s="141" customFormat="1" x14ac:dyDescent="0.35"/>
    <row r="179" s="141" customFormat="1" x14ac:dyDescent="0.35"/>
    <row r="180" s="141" customFormat="1" x14ac:dyDescent="0.35"/>
    <row r="181" s="141" customFormat="1" x14ac:dyDescent="0.35"/>
    <row r="182" s="141" customFormat="1" x14ac:dyDescent="0.35"/>
    <row r="183" s="141" customFormat="1" x14ac:dyDescent="0.35"/>
    <row r="184" s="141" customFormat="1" x14ac:dyDescent="0.35"/>
    <row r="185" s="141" customFormat="1" x14ac:dyDescent="0.35"/>
    <row r="186" s="141" customFormat="1" x14ac:dyDescent="0.35"/>
    <row r="187" s="141" customFormat="1" x14ac:dyDescent="0.35"/>
    <row r="188" s="141" customFormat="1" x14ac:dyDescent="0.35"/>
    <row r="189" s="141" customFormat="1" x14ac:dyDescent="0.35"/>
    <row r="190" s="141" customFormat="1" x14ac:dyDescent="0.35"/>
    <row r="191" s="141" customFormat="1" x14ac:dyDescent="0.35"/>
    <row r="192" s="141" customFormat="1" x14ac:dyDescent="0.35"/>
    <row r="193" s="141" customFormat="1" x14ac:dyDescent="0.35"/>
    <row r="194" s="141" customFormat="1" x14ac:dyDescent="0.35"/>
    <row r="195" s="141" customFormat="1" x14ac:dyDescent="0.35"/>
    <row r="196" s="141" customFormat="1" x14ac:dyDescent="0.35"/>
    <row r="197" s="141" customFormat="1" x14ac:dyDescent="0.35"/>
    <row r="198" s="141" customFormat="1" x14ac:dyDescent="0.35"/>
    <row r="199" s="141" customFormat="1" x14ac:dyDescent="0.35"/>
    <row r="200" s="141" customFormat="1" x14ac:dyDescent="0.35"/>
    <row r="201" s="141" customFormat="1" x14ac:dyDescent="0.35"/>
    <row r="202" s="141" customFormat="1" x14ac:dyDescent="0.35"/>
    <row r="203" s="141" customFormat="1" x14ac:dyDescent="0.35"/>
    <row r="204" s="141" customFormat="1" x14ac:dyDescent="0.35"/>
    <row r="205" s="141" customFormat="1" x14ac:dyDescent="0.35"/>
    <row r="206" s="141" customFormat="1" x14ac:dyDescent="0.35"/>
    <row r="207" s="141" customFormat="1" x14ac:dyDescent="0.35"/>
    <row r="208" s="141" customFormat="1" x14ac:dyDescent="0.35"/>
    <row r="209" s="141" customFormat="1" x14ac:dyDescent="0.35"/>
    <row r="210" s="141" customFormat="1" x14ac:dyDescent="0.35"/>
    <row r="211" s="141" customFormat="1" x14ac:dyDescent="0.35"/>
    <row r="212" s="141" customFormat="1" x14ac:dyDescent="0.35"/>
    <row r="213" s="141" customFormat="1" x14ac:dyDescent="0.35"/>
    <row r="214" s="141" customFormat="1" x14ac:dyDescent="0.35"/>
  </sheetData>
  <sheetProtection algorithmName="SHA-512" hashValue="th2tZwi20oF6uRiFxaU3nWxfoM/ttGUb+QLplwUfvMdhzEuOK6M0xpOu/ufdoIUqk9LcY4Om8yifWiLRM4QBxw==" saltValue="c0HmnIS9Qv/s5N7ynKHfOQ==" spinCount="100000" sheet="1" objects="1" scenarios="1"/>
  <mergeCells count="56">
    <mergeCell ref="R43:S43"/>
    <mergeCell ref="R38:S38"/>
    <mergeCell ref="R42:S42"/>
    <mergeCell ref="C34:C35"/>
    <mergeCell ref="F37:G37"/>
    <mergeCell ref="I37:J37"/>
    <mergeCell ref="L37:M37"/>
    <mergeCell ref="R35:S35"/>
    <mergeCell ref="R41:T41"/>
    <mergeCell ref="R37:T37"/>
    <mergeCell ref="C42:D43"/>
    <mergeCell ref="F41:G41"/>
    <mergeCell ref="I41:J41"/>
    <mergeCell ref="C38:C39"/>
    <mergeCell ref="R20:S20"/>
    <mergeCell ref="R15:T15"/>
    <mergeCell ref="C16:C17"/>
    <mergeCell ref="C20:C21"/>
    <mergeCell ref="R19:T19"/>
    <mergeCell ref="R16:S16"/>
    <mergeCell ref="O19:P19"/>
    <mergeCell ref="R17:S17"/>
    <mergeCell ref="F19:G19"/>
    <mergeCell ref="I19:J19"/>
    <mergeCell ref="L19:M19"/>
    <mergeCell ref="M3:O3"/>
    <mergeCell ref="C12:D12"/>
    <mergeCell ref="O12:P12"/>
    <mergeCell ref="F15:G15"/>
    <mergeCell ref="I15:J15"/>
    <mergeCell ref="L15:M15"/>
    <mergeCell ref="O15:P15"/>
    <mergeCell ref="C7:T8"/>
    <mergeCell ref="C11:D11"/>
    <mergeCell ref="R24:S24"/>
    <mergeCell ref="R21:S21"/>
    <mergeCell ref="R25:S25"/>
    <mergeCell ref="L23:M23"/>
    <mergeCell ref="O23:P23"/>
    <mergeCell ref="R23:T23"/>
    <mergeCell ref="C29:D29"/>
    <mergeCell ref="C30:D30"/>
    <mergeCell ref="F23:G23"/>
    <mergeCell ref="I23:J23"/>
    <mergeCell ref="C24:D25"/>
    <mergeCell ref="F33:G33"/>
    <mergeCell ref="I33:J33"/>
    <mergeCell ref="R33:T33"/>
    <mergeCell ref="R34:S34"/>
    <mergeCell ref="R39:S39"/>
    <mergeCell ref="O30:P30"/>
    <mergeCell ref="L41:M41"/>
    <mergeCell ref="L33:M33"/>
    <mergeCell ref="O41:P41"/>
    <mergeCell ref="O37:P37"/>
    <mergeCell ref="O33:P3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roperties xmlns="http://www.imanage.com/work/xmlschema">
  <documentid>DOCS!8057829.2</documentid>
  <senderid>VALERIA.SIQUEIRA</senderid>
  <senderemail>VALERIA.SIQUEIRA@CEPEDA.LAW</senderemail>
  <lastmodified>2025-01-07T11:16:47.0000000-03:00</lastmodified>
  <database>DOCS</database>
</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314D3E-A35D-42A3-9DF3-486C5630E9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DE8596-1BDB-4626-81D3-BD15A343008B}">
  <ds:schemaRefs>
    <ds:schemaRef ds:uri="http://www.imanage.com/work/xmlschema"/>
  </ds:schemaRefs>
</ds:datastoreItem>
</file>

<file path=customXml/itemProps3.xml><?xml version="1.0" encoding="utf-8"?>
<ds:datastoreItem xmlns:ds="http://schemas.openxmlformats.org/officeDocument/2006/customXml" ds:itemID="{0C5E41E4-3A1E-491B-A29E-4BDDD64F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C92C62C-8117-41BE-9A77-A470F51B1322}">
  <ds:schemaRefs>
    <ds:schemaRef ds:uri="http://purl.org/dc/terms/"/>
    <ds:schemaRef ds:uri="http://schemas.openxmlformats.org/package/2006/metadata/core-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Armor Previdência FIM</vt:lpstr>
      <vt:lpstr>Armor Previdencia FIM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Mohamad Kahil</cp:lastModifiedBy>
  <cp:lastPrinted>2024-12-03T17:13:07Z</cp:lastPrinted>
  <dcterms:created xsi:type="dcterms:W3CDTF">2024-12-03T12:20:43Z</dcterms:created>
  <dcterms:modified xsi:type="dcterms:W3CDTF">2025-06-04T13:30:04Z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</Properties>
</file>