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Y:\transparencia\"/>
    </mc:Choice>
  </mc:AlternateContent>
  <xr:revisionPtr revIDLastSave="0" documentId="13_ncr:1_{8DC2C2F4-E31E-48B7-BA3B-2DF00C406661}" xr6:coauthVersionLast="47" xr6:coauthVersionMax="47" xr10:uidLastSave="{00000000-0000-0000-0000-000000000000}"/>
  <bookViews>
    <workbookView xWindow="28680" yWindow="-120" windowWidth="29040" windowHeight="15840" xr2:uid="{6901ADA1-6A04-4766-A6A0-1A340B714A39}"/>
  </bookViews>
  <sheets>
    <sheet name="Armor Sword FIC FI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E25" i="1"/>
  <c r="I46" i="1" l="1"/>
  <c r="H46" i="1"/>
  <c r="I42" i="1"/>
  <c r="O72" i="1"/>
  <c r="O54" i="1"/>
  <c r="O34" i="1"/>
  <c r="N42" i="1" s="1"/>
  <c r="N46" i="1" s="1"/>
  <c r="O13" i="1"/>
  <c r="N80" i="1" l="1"/>
  <c r="N84" i="1" s="1"/>
  <c r="H80" i="1"/>
  <c r="O42" i="1"/>
  <c r="O46" i="1" s="1"/>
  <c r="E42" i="1"/>
  <c r="I76" i="1"/>
  <c r="F76" i="1"/>
  <c r="O76" i="1"/>
  <c r="E76" i="1"/>
  <c r="N76" i="1"/>
  <c r="H76" i="1"/>
  <c r="I58" i="1"/>
  <c r="H58" i="1"/>
  <c r="F38" i="1"/>
  <c r="I38" i="1"/>
  <c r="H38" i="1"/>
  <c r="E38" i="1"/>
  <c r="O38" i="1"/>
  <c r="N38" i="1"/>
  <c r="I17" i="1"/>
  <c r="H17" i="1"/>
  <c r="E17" i="1" s="1"/>
  <c r="I21" i="1"/>
  <c r="O17" i="1"/>
  <c r="N17" i="1"/>
  <c r="I80" i="1" l="1"/>
  <c r="I84" i="1" s="1"/>
  <c r="H84" i="1"/>
  <c r="O80" i="1"/>
  <c r="O84" i="1" s="1"/>
  <c r="E80" i="1"/>
  <c r="E84" i="1" s="1"/>
  <c r="F42" i="1"/>
  <c r="E46" i="1"/>
  <c r="F46" i="1" s="1"/>
  <c r="F80" i="1" l="1"/>
  <c r="F84" i="1" s="1"/>
  <c r="H62" i="1"/>
  <c r="N62" i="1"/>
  <c r="N21" i="1"/>
  <c r="E21" i="1" s="1"/>
  <c r="N58" i="1"/>
  <c r="F72" i="1"/>
  <c r="F21" i="1" l="1"/>
  <c r="F25" i="1"/>
  <c r="O62" i="1"/>
  <c r="E62" i="1"/>
  <c r="F62" i="1" s="1"/>
  <c r="O58" i="1"/>
  <c r="O66" i="1" s="1"/>
  <c r="E58" i="1"/>
  <c r="N66" i="1"/>
  <c r="I62" i="1"/>
  <c r="I66" i="1" s="1"/>
  <c r="H66" i="1"/>
  <c r="N25" i="1"/>
  <c r="O21" i="1"/>
  <c r="O25" i="1" s="1"/>
  <c r="I25" i="1"/>
  <c r="F17" i="1"/>
  <c r="E66" i="1" l="1"/>
  <c r="F58" i="1"/>
  <c r="F66" i="1" s="1"/>
</calcChain>
</file>

<file path=xl/sharedStrings.xml><?xml version="1.0" encoding="utf-8"?>
<sst xmlns="http://schemas.openxmlformats.org/spreadsheetml/2006/main" count="221" uniqueCount="28">
  <si>
    <t>N/A</t>
  </si>
  <si>
    <t>Taxa Total</t>
  </si>
  <si>
    <t>Simulação de Cenário</t>
  </si>
  <si>
    <t>Investimento</t>
  </si>
  <si>
    <t>Remuneração dos Prestadores de Serviço</t>
  </si>
  <si>
    <t>Gestor</t>
  </si>
  <si>
    <t>Distribuidor</t>
  </si>
  <si>
    <t>Rateio</t>
  </si>
  <si>
    <t>% do PL</t>
  </si>
  <si>
    <t>$</t>
  </si>
  <si>
    <t>Taxa de Performance</t>
  </si>
  <si>
    <t xml:space="preserve"> CVM - Cenário</t>
  </si>
  <si>
    <t>Taxa de Administração</t>
  </si>
  <si>
    <t>Administrador</t>
  </si>
  <si>
    <t>Taxa Total de Administração</t>
  </si>
  <si>
    <t>Taxa Total de Performance</t>
  </si>
  <si>
    <t>Distribuidor 1</t>
  </si>
  <si>
    <t>Distribuidor 2</t>
  </si>
  <si>
    <t>Armor Sword FIC FIM</t>
  </si>
  <si>
    <t>Simulações de Cenários em Fundos de Varejo</t>
  </si>
  <si>
    <t>REM. FIXA POR FUNDO</t>
  </si>
  <si>
    <t xml:space="preserve">Taxa de Administração </t>
  </si>
  <si>
    <t>Taxa de administração máxima</t>
  </si>
  <si>
    <t>Performance Fundo</t>
  </si>
  <si>
    <r>
      <t xml:space="preserve">Cenário </t>
    </r>
    <r>
      <rPr>
        <b/>
        <sz val="22"/>
        <color rgb="FFFF0000"/>
        <rFont val="Calibri"/>
        <family val="2"/>
      </rPr>
      <t>com</t>
    </r>
    <r>
      <rPr>
        <b/>
        <sz val="22"/>
        <rFont val="Calibri"/>
        <family val="2"/>
      </rPr>
      <t xml:space="preserve"> Apropriação de Taxa de Performance</t>
    </r>
  </si>
  <si>
    <t>Rentabilidade do Fundo referente ao Indexador (acima de 0%)</t>
  </si>
  <si>
    <r>
      <t xml:space="preserve">Cenário </t>
    </r>
    <r>
      <rPr>
        <b/>
        <sz val="22"/>
        <color rgb="FFFF0000"/>
        <rFont val="Calibri"/>
        <family val="2"/>
      </rPr>
      <t>sem</t>
    </r>
    <r>
      <rPr>
        <b/>
        <sz val="22"/>
        <rFont val="Calibri"/>
        <family val="2"/>
      </rPr>
      <t xml:space="preserve"> apropriação de Taxa de Performance</t>
    </r>
  </si>
  <si>
    <t>Rentabilidade do Fundo referente ao Indexador (abaixo de 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</si>
</sst>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\ #,##0.00"/>
    <numFmt numFmtId="165" formatCode="_-[$R$-416]\ * #,##0.00_-;\-[$R$-416]\ * #,##0.00_-;_-[$R$-416]\ * &quot;-&quot;??_-;_-@_-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Calibri"/>
      <family val="2"/>
    </font>
    <font>
      <sz val="16"/>
      <color theme="0"/>
      <name val="Calibri"/>
      <family val="2"/>
    </font>
    <font>
      <sz val="16"/>
      <color theme="1"/>
      <name val="Calibri"/>
      <family val="2"/>
    </font>
    <font>
      <b/>
      <sz val="16"/>
      <color theme="0"/>
      <name val="Calibri"/>
      <family val="2"/>
    </font>
    <font>
      <sz val="16"/>
      <name val="Calibri"/>
      <family val="2"/>
    </font>
    <font>
      <sz val="16"/>
      <color theme="0" tint="-0.249977111117893"/>
      <name val="Calibri"/>
      <family val="2"/>
    </font>
    <font>
      <sz val="16"/>
      <color theme="1"/>
      <name val="Aptos Narrow"/>
      <family val="2"/>
      <scheme val="minor"/>
    </font>
    <font>
      <sz val="16"/>
      <name val="Aptos Narrow"/>
      <family val="2"/>
      <scheme val="minor"/>
    </font>
    <font>
      <sz val="16"/>
      <color theme="0" tint="-0.34998626667073579"/>
      <name val="Aptos Narrow"/>
      <family val="2"/>
      <scheme val="minor"/>
    </font>
    <font>
      <sz val="24"/>
      <color theme="0"/>
      <name val="Calibri"/>
      <family val="2"/>
    </font>
    <font>
      <b/>
      <sz val="16"/>
      <name val="Calibri"/>
      <family val="2"/>
    </font>
    <font>
      <b/>
      <sz val="18"/>
      <color theme="0"/>
      <name val="Calibri"/>
      <family val="2"/>
    </font>
    <font>
      <b/>
      <sz val="22"/>
      <name val="Calibri"/>
      <family val="2"/>
    </font>
    <font>
      <b/>
      <sz val="22"/>
      <color rgb="FFFF0000"/>
      <name val="Calibri"/>
      <family val="2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153E3E"/>
        <bgColor indexed="64"/>
      </patternFill>
    </fill>
    <fill>
      <patternFill patternType="solid">
        <fgColor rgb="FF589593"/>
        <bgColor indexed="64"/>
      </patternFill>
    </fill>
    <fill>
      <patternFill patternType="solid">
        <fgColor rgb="FFA9CBCA"/>
        <bgColor indexed="64"/>
      </patternFill>
    </fill>
    <fill>
      <patternFill patternType="solid">
        <fgColor rgb="FFFF6C0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3">
    <xf numFmtId="0" fontId="0" fillId="0" borderId="0" xfId="0"/>
    <xf numFmtId="164" fontId="3" fillId="8" borderId="64" xfId="0" applyNumberFormat="1" applyFont="1" applyFill="1" applyBorder="1" applyAlignment="1" applyProtection="1">
      <alignment horizontal="left" vertical="center" wrapText="1"/>
      <protection locked="0"/>
    </xf>
    <xf numFmtId="9" fontId="3" fillId="8" borderId="64" xfId="1" applyFont="1" applyFill="1" applyBorder="1" applyAlignment="1" applyProtection="1">
      <alignment horizontal="left" vertical="center" wrapText="1"/>
      <protection locked="0"/>
    </xf>
    <xf numFmtId="10" fontId="4" fillId="4" borderId="18" xfId="0" applyNumberFormat="1" applyFont="1" applyFill="1" applyBorder="1" applyAlignment="1" applyProtection="1">
      <alignment horizontal="left" vertical="center" wrapText="1"/>
      <protection hidden="1"/>
    </xf>
    <xf numFmtId="10" fontId="4" fillId="4" borderId="1" xfId="0" applyNumberFormat="1" applyFont="1" applyFill="1" applyBorder="1" applyAlignment="1" applyProtection="1">
      <alignment horizontal="left" vertical="center" wrapText="1"/>
      <protection hidden="1"/>
    </xf>
    <xf numFmtId="0" fontId="0" fillId="2" borderId="0" xfId="0" applyFill="1" applyProtection="1">
      <protection hidden="1"/>
    </xf>
    <xf numFmtId="0" fontId="0" fillId="2" borderId="42" xfId="0" applyFill="1" applyBorder="1" applyProtection="1">
      <protection hidden="1"/>
    </xf>
    <xf numFmtId="0" fontId="2" fillId="2" borderId="51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4" fillId="2" borderId="50" xfId="0" applyFont="1" applyFill="1" applyBorder="1" applyProtection="1">
      <protection hidden="1"/>
    </xf>
    <xf numFmtId="0" fontId="13" fillId="8" borderId="36" xfId="0" applyFont="1" applyFill="1" applyBorder="1" applyAlignment="1" applyProtection="1">
      <alignment horizontal="left" vertical="center" wrapText="1"/>
      <protection hidden="1"/>
    </xf>
    <xf numFmtId="0" fontId="4" fillId="2" borderId="42" xfId="0" applyFon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6" fillId="2" borderId="29" xfId="0" applyFont="1" applyFill="1" applyBorder="1" applyAlignment="1" applyProtection="1">
      <alignment horizontal="center" vertical="center" wrapText="1"/>
      <protection hidden="1"/>
    </xf>
    <xf numFmtId="0" fontId="6" fillId="2" borderId="20" xfId="0" applyFont="1" applyFill="1" applyBorder="1" applyAlignment="1" applyProtection="1">
      <alignment horizontal="left" vertical="center" wrapText="1"/>
      <protection hidden="1"/>
    </xf>
    <xf numFmtId="0" fontId="4" fillId="2" borderId="24" xfId="0" applyFont="1" applyFill="1" applyBorder="1" applyProtection="1">
      <protection hidden="1"/>
    </xf>
    <xf numFmtId="0" fontId="6" fillId="2" borderId="19" xfId="0" applyFont="1" applyFill="1" applyBorder="1" applyAlignment="1" applyProtection="1">
      <alignment horizontal="center" vertical="center" wrapText="1"/>
      <protection hidden="1"/>
    </xf>
    <xf numFmtId="0" fontId="6" fillId="2" borderId="20" xfId="0" applyFont="1" applyFill="1" applyBorder="1" applyAlignment="1" applyProtection="1">
      <alignment horizontal="center" vertical="center" wrapText="1"/>
      <protection hidden="1"/>
    </xf>
    <xf numFmtId="0" fontId="4" fillId="2" borderId="28" xfId="0" applyFont="1" applyFill="1" applyBorder="1" applyProtection="1"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19" xfId="0" applyFont="1" applyFill="1" applyBorder="1" applyAlignment="1" applyProtection="1">
      <alignment horizontal="center" vertical="center" wrapText="1"/>
      <protection hidden="1"/>
    </xf>
    <xf numFmtId="0" fontId="12" fillId="9" borderId="62" xfId="0" applyFont="1" applyFill="1" applyBorder="1" applyAlignment="1" applyProtection="1">
      <alignment vertical="center" wrapText="1"/>
      <protection hidden="1"/>
    </xf>
    <xf numFmtId="9" fontId="6" fillId="4" borderId="18" xfId="0" applyNumberFormat="1" applyFont="1" applyFill="1" applyBorder="1" applyAlignment="1" applyProtection="1">
      <alignment horizontal="left" vertical="center" wrapText="1"/>
      <protection hidden="1"/>
    </xf>
    <xf numFmtId="10" fontId="6" fillId="4" borderId="18" xfId="0" applyNumberFormat="1" applyFont="1" applyFill="1" applyBorder="1" applyAlignment="1" applyProtection="1">
      <alignment horizontal="left" vertical="center" wrapText="1"/>
      <protection hidden="1"/>
    </xf>
    <xf numFmtId="0" fontId="5" fillId="7" borderId="7" xfId="0" applyFont="1" applyFill="1" applyBorder="1" applyAlignment="1" applyProtection="1">
      <alignment vertical="center" wrapText="1"/>
      <protection hidden="1"/>
    </xf>
    <xf numFmtId="0" fontId="6" fillId="2" borderId="3" xfId="0" applyFont="1" applyFill="1" applyBorder="1" applyAlignment="1" applyProtection="1">
      <alignment vertical="center" wrapText="1"/>
      <protection hidden="1"/>
    </xf>
    <xf numFmtId="0" fontId="6" fillId="2" borderId="12" xfId="0" applyFont="1" applyFill="1" applyBorder="1" applyAlignment="1" applyProtection="1">
      <alignment horizontal="left" vertical="center" wrapText="1"/>
      <protection hidden="1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4" fillId="2" borderId="47" xfId="0" applyFont="1" applyFill="1" applyBorder="1" applyProtection="1">
      <protection hidden="1"/>
    </xf>
    <xf numFmtId="0" fontId="5" fillId="7" borderId="30" xfId="0" applyFont="1" applyFill="1" applyBorder="1" applyAlignment="1" applyProtection="1">
      <alignment horizontal="left" vertical="center" wrapText="1"/>
      <protection hidden="1"/>
    </xf>
    <xf numFmtId="0" fontId="5" fillId="7" borderId="38" xfId="0" applyFont="1" applyFill="1" applyBorder="1" applyAlignment="1" applyProtection="1">
      <alignment horizontal="left" vertical="center" wrapText="1"/>
      <protection hidden="1"/>
    </xf>
    <xf numFmtId="0" fontId="5" fillId="7" borderId="6" xfId="0" applyFont="1" applyFill="1" applyBorder="1" applyAlignment="1" applyProtection="1">
      <alignment horizontal="left" vertical="center" wrapText="1"/>
      <protection hidden="1"/>
    </xf>
    <xf numFmtId="0" fontId="3" fillId="8" borderId="59" xfId="0" applyFont="1" applyFill="1" applyBorder="1" applyAlignment="1" applyProtection="1">
      <alignment horizontal="left" vertical="center" wrapText="1"/>
      <protection hidden="1"/>
    </xf>
    <xf numFmtId="0" fontId="3" fillId="8" borderId="60" xfId="0" applyFont="1" applyFill="1" applyBorder="1" applyAlignment="1" applyProtection="1">
      <alignment horizontal="left" vertical="center" wrapText="1"/>
      <protection hidden="1"/>
    </xf>
    <xf numFmtId="9" fontId="6" fillId="4" borderId="14" xfId="0" applyNumberFormat="1" applyFont="1" applyFill="1" applyBorder="1" applyAlignment="1" applyProtection="1">
      <alignment horizontal="left" vertical="center" wrapText="1"/>
      <protection hidden="1"/>
    </xf>
    <xf numFmtId="10" fontId="4" fillId="4" borderId="31" xfId="0" applyNumberFormat="1" applyFont="1" applyFill="1" applyBorder="1" applyAlignment="1" applyProtection="1">
      <alignment horizontal="left" vertical="center" wrapText="1"/>
      <protection hidden="1"/>
    </xf>
    <xf numFmtId="164" fontId="4" fillId="4" borderId="32" xfId="0" applyNumberFormat="1" applyFont="1" applyFill="1" applyBorder="1" applyAlignment="1" applyProtection="1">
      <alignment horizontal="left" vertical="center" wrapText="1"/>
      <protection hidden="1"/>
    </xf>
    <xf numFmtId="10" fontId="4" fillId="4" borderId="34" xfId="0" applyNumberFormat="1" applyFont="1" applyFill="1" applyBorder="1" applyAlignment="1" applyProtection="1">
      <alignment horizontal="left" vertical="center" wrapText="1"/>
      <protection hidden="1"/>
    </xf>
    <xf numFmtId="0" fontId="6" fillId="2" borderId="4" xfId="0" applyFont="1" applyFill="1" applyBorder="1" applyAlignment="1" applyProtection="1">
      <alignment vertical="center" wrapText="1"/>
      <protection hidden="1"/>
    </xf>
    <xf numFmtId="10" fontId="6" fillId="2" borderId="0" xfId="0" applyNumberFormat="1" applyFont="1" applyFill="1" applyAlignment="1" applyProtection="1">
      <alignment vertical="center" wrapText="1"/>
      <protection hidden="1"/>
    </xf>
    <xf numFmtId="10" fontId="4" fillId="2" borderId="0" xfId="0" applyNumberFormat="1" applyFont="1" applyFill="1" applyAlignment="1" applyProtection="1">
      <alignment vertical="center" wrapText="1"/>
      <protection hidden="1"/>
    </xf>
    <xf numFmtId="0" fontId="4" fillId="2" borderId="9" xfId="0" applyFont="1" applyFill="1" applyBorder="1" applyAlignment="1" applyProtection="1">
      <alignment vertical="center" wrapText="1"/>
      <protection hidden="1"/>
    </xf>
    <xf numFmtId="10" fontId="4" fillId="2" borderId="4" xfId="0" applyNumberFormat="1" applyFont="1" applyFill="1" applyBorder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165" fontId="5" fillId="7" borderId="40" xfId="0" applyNumberFormat="1" applyFont="1" applyFill="1" applyBorder="1" applyAlignment="1" applyProtection="1">
      <alignment horizontal="left" vertical="center" wrapText="1"/>
      <protection hidden="1"/>
    </xf>
    <xf numFmtId="9" fontId="6" fillId="4" borderId="14" xfId="1" applyFont="1" applyFill="1" applyBorder="1" applyAlignment="1" applyProtection="1">
      <alignment horizontal="left" vertical="center" wrapText="1"/>
      <protection hidden="1"/>
    </xf>
    <xf numFmtId="10" fontId="4" fillId="4" borderId="7" xfId="0" applyNumberFormat="1" applyFont="1" applyFill="1" applyBorder="1" applyAlignment="1" applyProtection="1">
      <alignment horizontal="left" vertical="center" wrapText="1"/>
      <protection hidden="1"/>
    </xf>
    <xf numFmtId="0" fontId="4" fillId="4" borderId="37" xfId="0" applyFont="1" applyFill="1" applyBorder="1" applyAlignment="1" applyProtection="1">
      <alignment vertical="center" wrapText="1"/>
      <protection hidden="1"/>
    </xf>
    <xf numFmtId="0" fontId="4" fillId="4" borderId="61" xfId="0" applyFont="1" applyFill="1" applyBorder="1" applyAlignment="1" applyProtection="1">
      <alignment vertical="center" wrapText="1"/>
      <protection hidden="1"/>
    </xf>
    <xf numFmtId="0" fontId="4" fillId="2" borderId="4" xfId="0" applyFont="1" applyFill="1" applyBorder="1" applyAlignment="1" applyProtection="1">
      <alignment vertical="center" wrapText="1"/>
      <protection hidden="1"/>
    </xf>
    <xf numFmtId="0" fontId="4" fillId="2" borderId="44" xfId="0" applyFont="1" applyFill="1" applyBorder="1" applyProtection="1">
      <protection hidden="1"/>
    </xf>
    <xf numFmtId="0" fontId="5" fillId="7" borderId="49" xfId="0" applyFont="1" applyFill="1" applyBorder="1" applyAlignment="1" applyProtection="1">
      <alignment horizontal="left" vertical="center" wrapText="1"/>
      <protection hidden="1"/>
    </xf>
    <xf numFmtId="0" fontId="4" fillId="2" borderId="4" xfId="0" applyFont="1" applyFill="1" applyBorder="1" applyProtection="1">
      <protection hidden="1"/>
    </xf>
    <xf numFmtId="164" fontId="4" fillId="4" borderId="31" xfId="2" applyNumberFormat="1" applyFont="1" applyFill="1" applyBorder="1" applyAlignment="1" applyProtection="1">
      <alignment horizontal="left" vertical="center" wrapText="1"/>
      <protection hidden="1"/>
    </xf>
    <xf numFmtId="164" fontId="4" fillId="4" borderId="8" xfId="0" applyNumberFormat="1" applyFont="1" applyFill="1" applyBorder="1" applyAlignment="1" applyProtection="1">
      <alignment horizontal="left" vertical="center" wrapText="1"/>
      <protection hidden="1"/>
    </xf>
    <xf numFmtId="0" fontId="4" fillId="2" borderId="45" xfId="0" applyFont="1" applyFill="1" applyBorder="1" applyProtection="1">
      <protection hidden="1"/>
    </xf>
    <xf numFmtId="0" fontId="6" fillId="2" borderId="0" xfId="0" applyFont="1" applyFill="1" applyProtection="1">
      <protection hidden="1"/>
    </xf>
    <xf numFmtId="0" fontId="4" fillId="5" borderId="1" xfId="0" applyFont="1" applyFill="1" applyBorder="1" applyProtection="1"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6" fillId="3" borderId="1" xfId="0" applyFont="1" applyFill="1" applyBorder="1" applyAlignment="1" applyProtection="1">
      <alignment horizontal="left" vertical="center" wrapText="1"/>
      <protection hidden="1"/>
    </xf>
    <xf numFmtId="0" fontId="13" fillId="8" borderId="1" xfId="0" applyFont="1" applyFill="1" applyBorder="1" applyAlignment="1" applyProtection="1">
      <alignment horizontal="left" vertical="center" wrapText="1"/>
      <protection hidden="1"/>
    </xf>
    <xf numFmtId="0" fontId="4" fillId="2" borderId="17" xfId="0" applyFont="1" applyFill="1" applyBorder="1" applyProtection="1">
      <protection hidden="1"/>
    </xf>
    <xf numFmtId="0" fontId="6" fillId="2" borderId="23" xfId="0" applyFont="1" applyFill="1" applyBorder="1" applyProtection="1">
      <protection hidden="1"/>
    </xf>
    <xf numFmtId="0" fontId="6" fillId="2" borderId="26" xfId="0" applyFont="1" applyFill="1" applyBorder="1" applyAlignment="1" applyProtection="1">
      <alignment horizontal="center" vertical="center" wrapText="1"/>
      <protection hidden="1"/>
    </xf>
    <xf numFmtId="0" fontId="6" fillId="2" borderId="24" xfId="0" applyFont="1" applyFill="1" applyBorder="1" applyProtection="1">
      <protection hidden="1"/>
    </xf>
    <xf numFmtId="0" fontId="6" fillId="2" borderId="28" xfId="0" applyFont="1" applyFill="1" applyBorder="1" applyProtection="1">
      <protection hidden="1"/>
    </xf>
    <xf numFmtId="9" fontId="6" fillId="4" borderId="1" xfId="0" applyNumberFormat="1" applyFont="1" applyFill="1" applyBorder="1" applyAlignment="1" applyProtection="1">
      <alignment horizontal="left" vertical="center" wrapText="1"/>
      <protection hidden="1"/>
    </xf>
    <xf numFmtId="10" fontId="6" fillId="4" borderId="1" xfId="0" applyNumberFormat="1" applyFont="1" applyFill="1" applyBorder="1" applyAlignment="1" applyProtection="1">
      <alignment horizontal="left" vertical="center" wrapText="1"/>
      <protection hidden="1"/>
    </xf>
    <xf numFmtId="10" fontId="5" fillId="7" borderId="62" xfId="0" applyNumberFormat="1" applyFont="1" applyFill="1" applyBorder="1" applyAlignment="1" applyProtection="1">
      <alignment horizontal="left" vertical="center" wrapText="1"/>
      <protection hidden="1"/>
    </xf>
    <xf numFmtId="10" fontId="6" fillId="2" borderId="0" xfId="0" applyNumberFormat="1" applyFont="1" applyFill="1" applyAlignment="1" applyProtection="1">
      <alignment horizontal="left" vertical="center" wrapText="1"/>
      <protection hidden="1"/>
    </xf>
    <xf numFmtId="164" fontId="6" fillId="2" borderId="0" xfId="0" applyNumberFormat="1" applyFont="1" applyFill="1" applyAlignment="1" applyProtection="1">
      <alignment horizontal="left" vertical="center" wrapText="1"/>
      <protection hidden="1"/>
    </xf>
    <xf numFmtId="0" fontId="4" fillId="6" borderId="0" xfId="0" applyFont="1" applyFill="1" applyProtection="1">
      <protection hidden="1"/>
    </xf>
    <xf numFmtId="0" fontId="6" fillId="6" borderId="0" xfId="0" applyFont="1" applyFill="1" applyProtection="1">
      <protection hidden="1"/>
    </xf>
    <xf numFmtId="0" fontId="6" fillId="2" borderId="4" xfId="0" applyFont="1" applyFill="1" applyBorder="1" applyAlignment="1" applyProtection="1">
      <alignment horizontal="left" vertical="center" wrapText="1"/>
      <protection hidden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0" fontId="5" fillId="7" borderId="34" xfId="0" applyFont="1" applyFill="1" applyBorder="1" applyAlignment="1" applyProtection="1">
      <alignment vertical="center" wrapText="1"/>
      <protection hidden="1"/>
    </xf>
    <xf numFmtId="0" fontId="6" fillId="2" borderId="46" xfId="0" applyFont="1" applyFill="1" applyBorder="1" applyAlignment="1" applyProtection="1">
      <alignment vertical="center" wrapText="1"/>
      <protection hidden="1"/>
    </xf>
    <xf numFmtId="9" fontId="6" fillId="2" borderId="66" xfId="0" applyNumberFormat="1" applyFont="1" applyFill="1" applyBorder="1" applyAlignment="1" applyProtection="1">
      <alignment horizontal="left"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5" fillId="7" borderId="33" xfId="0" applyFont="1" applyFill="1" applyBorder="1" applyAlignment="1" applyProtection="1">
      <alignment horizontal="left" vertical="center" wrapText="1"/>
      <protection hidden="1"/>
    </xf>
    <xf numFmtId="10" fontId="6" fillId="4" borderId="5" xfId="0" applyNumberFormat="1" applyFont="1" applyFill="1" applyBorder="1" applyAlignment="1" applyProtection="1">
      <alignment horizontal="left" vertical="center" wrapText="1"/>
      <protection hidden="1"/>
    </xf>
    <xf numFmtId="9" fontId="6" fillId="4" borderId="5" xfId="0" applyNumberFormat="1" applyFont="1" applyFill="1" applyBorder="1" applyAlignment="1" applyProtection="1">
      <alignment horizontal="left" vertical="center" wrapText="1"/>
      <protection hidden="1"/>
    </xf>
    <xf numFmtId="0" fontId="4" fillId="2" borderId="21" xfId="0" applyFont="1" applyFill="1" applyBorder="1" applyProtection="1">
      <protection hidden="1"/>
    </xf>
    <xf numFmtId="10" fontId="6" fillId="4" borderId="2" xfId="0" applyNumberFormat="1" applyFont="1" applyFill="1" applyBorder="1" applyAlignment="1" applyProtection="1">
      <alignment horizontal="left" vertical="center" wrapText="1"/>
      <protection hidden="1"/>
    </xf>
    <xf numFmtId="0" fontId="6" fillId="2" borderId="54" xfId="0" applyFont="1" applyFill="1" applyBorder="1" applyAlignment="1" applyProtection="1">
      <alignment vertical="center" wrapText="1"/>
      <protection hidden="1"/>
    </xf>
    <xf numFmtId="0" fontId="6" fillId="2" borderId="4" xfId="0" applyFont="1" applyFill="1" applyBorder="1" applyProtection="1">
      <protection hidden="1"/>
    </xf>
    <xf numFmtId="10" fontId="6" fillId="2" borderId="27" xfId="0" applyNumberFormat="1" applyFont="1" applyFill="1" applyBorder="1" applyAlignment="1" applyProtection="1">
      <alignment horizontal="left" vertical="center" wrapText="1"/>
      <protection hidden="1"/>
    </xf>
    <xf numFmtId="0" fontId="8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0" fillId="0" borderId="0" xfId="0" applyProtection="1">
      <protection hidden="1"/>
    </xf>
    <xf numFmtId="0" fontId="16" fillId="2" borderId="0" xfId="0" applyFont="1" applyFill="1" applyAlignment="1" applyProtection="1">
      <alignment horizontal="left" vertical="center" wrapText="1"/>
      <protection hidden="1"/>
    </xf>
    <xf numFmtId="0" fontId="11" fillId="8" borderId="39" xfId="0" applyFont="1" applyFill="1" applyBorder="1" applyAlignment="1" applyProtection="1">
      <alignment horizontal="center" vertical="center" wrapText="1"/>
      <protection hidden="1"/>
    </xf>
    <xf numFmtId="0" fontId="11" fillId="8" borderId="43" xfId="0" applyFont="1" applyFill="1" applyBorder="1" applyAlignment="1" applyProtection="1">
      <alignment horizontal="center" vertical="center" wrapText="1"/>
      <protection hidden="1"/>
    </xf>
    <xf numFmtId="0" fontId="11" fillId="8" borderId="52" xfId="0" applyFont="1" applyFill="1" applyBorder="1" applyAlignment="1" applyProtection="1">
      <alignment horizontal="center" vertical="center" wrapText="1"/>
      <protection hidden="1"/>
    </xf>
    <xf numFmtId="0" fontId="11" fillId="8" borderId="53" xfId="0" applyFont="1" applyFill="1" applyBorder="1" applyAlignment="1" applyProtection="1">
      <alignment horizontal="center" vertical="center" wrapText="1"/>
      <protection hidden="1"/>
    </xf>
    <xf numFmtId="0" fontId="4" fillId="2" borderId="20" xfId="0" applyFont="1" applyFill="1" applyBorder="1" applyAlignment="1" applyProtection="1">
      <alignment horizontal="center" vertical="center" wrapText="1"/>
      <protection hidden="1"/>
    </xf>
    <xf numFmtId="0" fontId="4" fillId="2" borderId="26" xfId="0" applyFont="1" applyFill="1" applyBorder="1" applyAlignment="1" applyProtection="1">
      <alignment horizontal="center" vertical="center" wrapText="1"/>
      <protection hidden="1"/>
    </xf>
    <xf numFmtId="0" fontId="4" fillId="2" borderId="55" xfId="0" applyFont="1" applyFill="1" applyBorder="1" applyAlignment="1" applyProtection="1">
      <alignment horizontal="center" vertical="center" wrapText="1"/>
      <protection hidden="1"/>
    </xf>
    <xf numFmtId="0" fontId="12" fillId="9" borderId="11" xfId="0" applyFont="1" applyFill="1" applyBorder="1" applyAlignment="1" applyProtection="1">
      <alignment horizontal="left" vertical="center" wrapText="1"/>
      <protection hidden="1"/>
    </xf>
    <xf numFmtId="0" fontId="12" fillId="9" borderId="6" xfId="0" applyFont="1" applyFill="1" applyBorder="1" applyAlignment="1" applyProtection="1">
      <alignment horizontal="left" vertical="center" wrapText="1"/>
      <protection hidden="1"/>
    </xf>
    <xf numFmtId="0" fontId="12" fillId="9" borderId="7" xfId="0" applyFont="1" applyFill="1" applyBorder="1" applyAlignment="1" applyProtection="1">
      <alignment horizontal="left" vertical="center" wrapText="1"/>
      <protection hidden="1"/>
    </xf>
    <xf numFmtId="0" fontId="12" fillId="9" borderId="8" xfId="0" applyFont="1" applyFill="1" applyBorder="1" applyAlignment="1" applyProtection="1">
      <alignment horizontal="left" vertical="center" wrapText="1"/>
      <protection hidden="1"/>
    </xf>
    <xf numFmtId="0" fontId="6" fillId="2" borderId="20" xfId="0" applyFont="1" applyFill="1" applyBorder="1" applyAlignment="1" applyProtection="1">
      <alignment horizontal="center" vertical="center" wrapText="1"/>
      <protection hidden="1"/>
    </xf>
    <xf numFmtId="0" fontId="6" fillId="2" borderId="55" xfId="0" applyFont="1" applyFill="1" applyBorder="1" applyAlignment="1" applyProtection="1">
      <alignment horizontal="center" vertical="center" wrapText="1"/>
      <protection hidden="1"/>
    </xf>
    <xf numFmtId="0" fontId="12" fillId="9" borderId="15" xfId="0" applyFont="1" applyFill="1" applyBorder="1" applyAlignment="1" applyProtection="1">
      <alignment horizontal="left" vertical="center" wrapText="1"/>
      <protection hidden="1"/>
    </xf>
    <xf numFmtId="0" fontId="12" fillId="9" borderId="2" xfId="0" applyFont="1" applyFill="1" applyBorder="1" applyAlignment="1" applyProtection="1">
      <alignment horizontal="left" vertical="center" wrapText="1"/>
      <protection hidden="1"/>
    </xf>
    <xf numFmtId="0" fontId="6" fillId="2" borderId="22" xfId="0" applyFont="1" applyFill="1" applyBorder="1" applyAlignment="1" applyProtection="1">
      <alignment horizontal="left" vertical="center" wrapText="1"/>
      <protection hidden="1"/>
    </xf>
    <xf numFmtId="0" fontId="6" fillId="2" borderId="25" xfId="0" applyFont="1" applyFill="1" applyBorder="1" applyAlignment="1" applyProtection="1">
      <alignment horizontal="left" vertical="center" wrapText="1"/>
      <protection hidden="1"/>
    </xf>
    <xf numFmtId="0" fontId="14" fillId="9" borderId="62" xfId="0" applyFont="1" applyFill="1" applyBorder="1" applyAlignment="1" applyProtection="1">
      <alignment horizontal="center" vertical="center" wrapText="1"/>
      <protection hidden="1"/>
    </xf>
    <xf numFmtId="0" fontId="14" fillId="9" borderId="63" xfId="0" applyFont="1" applyFill="1" applyBorder="1" applyAlignment="1" applyProtection="1">
      <alignment horizontal="center" vertical="center" wrapText="1"/>
      <protection hidden="1"/>
    </xf>
    <xf numFmtId="0" fontId="4" fillId="10" borderId="56" xfId="0" applyFont="1" applyFill="1" applyBorder="1" applyAlignment="1" applyProtection="1">
      <alignment horizontal="center" vertical="center" wrapText="1"/>
      <protection hidden="1"/>
    </xf>
    <xf numFmtId="0" fontId="4" fillId="10" borderId="36" xfId="0" applyFont="1" applyFill="1" applyBorder="1" applyAlignment="1" applyProtection="1">
      <alignment horizontal="center" vertical="center" wrapText="1"/>
      <protection hidden="1"/>
    </xf>
    <xf numFmtId="0" fontId="4" fillId="10" borderId="57" xfId="0" applyFont="1" applyFill="1" applyBorder="1" applyAlignment="1" applyProtection="1">
      <alignment horizontal="center" vertical="center" wrapText="1"/>
      <protection hidden="1"/>
    </xf>
    <xf numFmtId="0" fontId="3" fillId="7" borderId="13" xfId="0" applyFont="1" applyFill="1" applyBorder="1" applyAlignment="1" applyProtection="1">
      <alignment horizontal="left" vertical="center" wrapText="1"/>
      <protection hidden="1"/>
    </xf>
    <xf numFmtId="0" fontId="3" fillId="7" borderId="65" xfId="0" applyFont="1" applyFill="1" applyBorder="1" applyAlignment="1" applyProtection="1">
      <alignment horizontal="left" vertical="center" wrapText="1"/>
      <protection hidden="1"/>
    </xf>
    <xf numFmtId="0" fontId="5" fillId="7" borderId="41" xfId="0" applyFont="1" applyFill="1" applyBorder="1" applyAlignment="1" applyProtection="1">
      <alignment horizontal="center" vertical="center" wrapText="1"/>
      <protection hidden="1"/>
    </xf>
    <xf numFmtId="0" fontId="5" fillId="7" borderId="35" xfId="0" applyFont="1" applyFill="1" applyBorder="1" applyAlignment="1" applyProtection="1">
      <alignment horizontal="center" vertical="center" wrapText="1"/>
      <protection hidden="1"/>
    </xf>
    <xf numFmtId="165" fontId="5" fillId="7" borderId="58" xfId="0" applyNumberFormat="1" applyFont="1" applyFill="1" applyBorder="1" applyAlignment="1" applyProtection="1">
      <alignment horizontal="center" vertical="center" wrapText="1"/>
      <protection hidden="1"/>
    </xf>
    <xf numFmtId="165" fontId="5" fillId="7" borderId="48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46" xfId="0" applyFont="1" applyFill="1" applyBorder="1" applyAlignment="1" applyProtection="1">
      <alignment horizontal="center" vertical="center" wrapText="1"/>
      <protection hidden="1"/>
    </xf>
    <xf numFmtId="0" fontId="7" fillId="2" borderId="27" xfId="0" applyFont="1" applyFill="1" applyBorder="1" applyAlignment="1" applyProtection="1">
      <alignment horizontal="center" vertical="center" wrapText="1"/>
      <protection hidden="1"/>
    </xf>
    <xf numFmtId="0" fontId="12" fillId="9" borderId="16" xfId="0" applyFont="1" applyFill="1" applyBorder="1" applyAlignment="1" applyProtection="1">
      <alignment horizontal="left" vertical="center" wrapText="1"/>
      <protection hidden="1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A9CBCA"/>
      <color rgb="FF589593"/>
      <color rgb="FF153E3E"/>
      <color rgb="FFFF6C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48155</xdr:colOff>
      <xdr:row>0</xdr:row>
      <xdr:rowOff>162720</xdr:rowOff>
    </xdr:from>
    <xdr:to>
      <xdr:col>1</xdr:col>
      <xdr:colOff>1962680</xdr:colOff>
      <xdr:row>4</xdr:row>
      <xdr:rowOff>132450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1BAC067-990A-242D-AADE-AF3EEE433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124" y="162720"/>
          <a:ext cx="1914525" cy="731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C97C-D306-444B-9CB4-377E53E0A16C}">
  <dimension ref="A1:AE262"/>
  <sheetViews>
    <sheetView tabSelected="1" topLeftCell="A60" zoomScale="80" zoomScaleNormal="80" workbookViewId="0">
      <selection activeCell="H86" sqref="H86"/>
    </sheetView>
  </sheetViews>
  <sheetFormatPr defaultRowHeight="15" x14ac:dyDescent="0.25"/>
  <cols>
    <col min="1" max="1" width="2" style="5" customWidth="1"/>
    <col min="2" max="2" width="58.42578125" style="90" customWidth="1"/>
    <col min="3" max="3" width="29" style="90" customWidth="1"/>
    <col min="4" max="4" width="1.140625" style="5" customWidth="1"/>
    <col min="5" max="5" width="26.140625" style="5" customWidth="1"/>
    <col min="6" max="6" width="27.5703125" style="5" customWidth="1"/>
    <col min="7" max="7" width="1.140625" style="5" customWidth="1"/>
    <col min="8" max="8" width="30.28515625" style="5" customWidth="1"/>
    <col min="9" max="9" width="29.140625" style="5" customWidth="1"/>
    <col min="10" max="10" width="1" style="5" customWidth="1"/>
    <col min="11" max="11" width="23.85546875" style="5" customWidth="1"/>
    <col min="12" max="12" width="25.85546875" style="5" customWidth="1"/>
    <col min="13" max="13" width="1.28515625" style="5" customWidth="1"/>
    <col min="14" max="14" width="25.42578125" style="5" customWidth="1"/>
    <col min="15" max="15" width="26.85546875" style="5" customWidth="1"/>
    <col min="16" max="16" width="37.85546875" style="5" customWidth="1"/>
    <col min="17" max="17" width="50.42578125" style="5" customWidth="1"/>
    <col min="18" max="31" width="9.140625" style="5"/>
    <col min="32" max="16384" width="9.140625" style="90"/>
  </cols>
  <sheetData>
    <row r="1" spans="1:16" s="5" customFormat="1" x14ac:dyDescent="0.25"/>
    <row r="2" spans="1:16" s="5" customFormat="1" x14ac:dyDescent="0.25"/>
    <row r="3" spans="1:16" s="5" customFormat="1" x14ac:dyDescent="0.25"/>
    <row r="4" spans="1:16" s="5" customFormat="1" x14ac:dyDescent="0.25"/>
    <row r="5" spans="1:16" s="5" customFormat="1" x14ac:dyDescent="0.25"/>
    <row r="6" spans="1:16" s="5" customFormat="1" ht="15.75" customHeight="1" x14ac:dyDescent="0.25"/>
    <row r="7" spans="1:16" s="5" customFormat="1" ht="15.75" customHeight="1" x14ac:dyDescent="0.25">
      <c r="B7" s="92" t="s">
        <v>19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6"/>
    </row>
    <row r="8" spans="1:16" s="5" customFormat="1" x14ac:dyDescent="0.25">
      <c r="B8" s="94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6"/>
    </row>
    <row r="9" spans="1:16" s="5" customFormat="1" x14ac:dyDescent="0.25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6" s="12" customFormat="1" ht="23.25" x14ac:dyDescent="0.35">
      <c r="A10" s="9"/>
      <c r="B10" s="10" t="s">
        <v>16</v>
      </c>
      <c r="C10" s="11"/>
    </row>
    <row r="11" spans="1:16" s="12" customFormat="1" ht="42" customHeight="1" x14ac:dyDescent="0.35">
      <c r="A11" s="9"/>
      <c r="B11" s="109" t="s">
        <v>24</v>
      </c>
      <c r="C11" s="110"/>
    </row>
    <row r="12" spans="1:16" s="12" customFormat="1" ht="42" x14ac:dyDescent="0.35">
      <c r="B12" s="114" t="s">
        <v>18</v>
      </c>
      <c r="C12" s="115"/>
      <c r="E12" s="13" t="s">
        <v>10</v>
      </c>
      <c r="F12" s="14" t="s">
        <v>21</v>
      </c>
      <c r="G12" s="15"/>
      <c r="H12" s="16" t="s">
        <v>22</v>
      </c>
      <c r="K12" s="103" t="s">
        <v>25</v>
      </c>
      <c r="L12" s="104"/>
      <c r="M12" s="18"/>
      <c r="N12" s="19"/>
      <c r="O12" s="20" t="s">
        <v>23</v>
      </c>
      <c r="P12" s="15"/>
    </row>
    <row r="13" spans="1:16" s="12" customFormat="1" ht="42" x14ac:dyDescent="0.35">
      <c r="B13" s="21" t="s">
        <v>3</v>
      </c>
      <c r="C13" s="1">
        <v>5000</v>
      </c>
      <c r="E13" s="22">
        <v>0.2</v>
      </c>
      <c r="F13" s="23">
        <v>1.4999999999999999E-2</v>
      </c>
      <c r="H13" s="23">
        <v>1.7000000000000001E-2</v>
      </c>
      <c r="K13" s="24" t="s">
        <v>2</v>
      </c>
      <c r="L13" s="2">
        <v>0.02</v>
      </c>
      <c r="N13" s="25"/>
      <c r="O13" s="4">
        <f>IFERROR(IF(L13&gt;=0,E13*L13,"0"),"Digite um número válido")</f>
        <v>4.0000000000000001E-3</v>
      </c>
    </row>
    <row r="14" spans="1:16" s="12" customFormat="1" ht="21" x14ac:dyDescent="0.35">
      <c r="B14" s="26"/>
      <c r="C14" s="27"/>
      <c r="E14" s="27"/>
      <c r="F14" s="27"/>
      <c r="K14" s="27"/>
      <c r="L14" s="27"/>
      <c r="N14" s="26"/>
      <c r="O14" s="27"/>
    </row>
    <row r="15" spans="1:16" s="12" customFormat="1" ht="21" customHeight="1" x14ac:dyDescent="0.35">
      <c r="B15" s="107" t="s">
        <v>12</v>
      </c>
      <c r="C15" s="108"/>
      <c r="E15" s="96" t="s">
        <v>5</v>
      </c>
      <c r="F15" s="98"/>
      <c r="H15" s="96" t="s">
        <v>6</v>
      </c>
      <c r="I15" s="98"/>
      <c r="K15" s="96" t="s">
        <v>13</v>
      </c>
      <c r="L15" s="97"/>
      <c r="M15" s="28"/>
      <c r="N15" s="111" t="s">
        <v>14</v>
      </c>
      <c r="O15" s="113"/>
    </row>
    <row r="16" spans="1:16" s="12" customFormat="1" ht="21" customHeight="1" x14ac:dyDescent="0.35">
      <c r="B16" s="105" t="s">
        <v>18</v>
      </c>
      <c r="C16" s="29" t="s">
        <v>7</v>
      </c>
      <c r="E16" s="30" t="s">
        <v>8</v>
      </c>
      <c r="F16" s="31" t="s">
        <v>9</v>
      </c>
      <c r="H16" s="30" t="s">
        <v>8</v>
      </c>
      <c r="I16" s="31" t="s">
        <v>9</v>
      </c>
      <c r="K16" s="116" t="s">
        <v>20</v>
      </c>
      <c r="L16" s="118">
        <v>3236.8</v>
      </c>
      <c r="N16" s="32" t="s">
        <v>8</v>
      </c>
      <c r="O16" s="33" t="s">
        <v>9</v>
      </c>
    </row>
    <row r="17" spans="2:17" s="12" customFormat="1" ht="21" x14ac:dyDescent="0.35">
      <c r="B17" s="106"/>
      <c r="C17" s="34">
        <v>0.5</v>
      </c>
      <c r="E17" s="35">
        <f>N17-H17</f>
        <v>9.5000000000000015E-3</v>
      </c>
      <c r="F17" s="36">
        <f>IF(OR(O13="N/A",O13="Digite um número válido"),O13,C13*E17)</f>
        <v>47.500000000000007</v>
      </c>
      <c r="H17" s="35">
        <f>C17*F13</f>
        <v>7.4999999999999997E-3</v>
      </c>
      <c r="I17" s="36">
        <f>H17*C13</f>
        <v>37.5</v>
      </c>
      <c r="K17" s="117"/>
      <c r="L17" s="119"/>
      <c r="N17" s="37">
        <f>H13</f>
        <v>1.7000000000000001E-2</v>
      </c>
      <c r="O17" s="36">
        <f>N17*C13</f>
        <v>85</v>
      </c>
    </row>
    <row r="18" spans="2:17" s="12" customFormat="1" ht="21" x14ac:dyDescent="0.35">
      <c r="B18" s="38"/>
      <c r="C18" s="39"/>
      <c r="E18" s="40"/>
      <c r="F18" s="41"/>
      <c r="H18" s="42"/>
      <c r="I18" s="43"/>
      <c r="K18" s="43"/>
      <c r="L18" s="43"/>
      <c r="N18" s="43"/>
      <c r="O18" s="43"/>
    </row>
    <row r="19" spans="2:17" s="12" customFormat="1" ht="21" customHeight="1" x14ac:dyDescent="0.35">
      <c r="B19" s="107" t="s">
        <v>10</v>
      </c>
      <c r="C19" s="108"/>
      <c r="E19" s="96" t="s">
        <v>5</v>
      </c>
      <c r="F19" s="98"/>
      <c r="H19" s="96" t="s">
        <v>6</v>
      </c>
      <c r="I19" s="98"/>
      <c r="K19" s="96" t="s">
        <v>13</v>
      </c>
      <c r="L19" s="97"/>
      <c r="M19" s="28"/>
      <c r="N19" s="111" t="s">
        <v>15</v>
      </c>
      <c r="O19" s="112"/>
      <c r="P19" s="11"/>
    </row>
    <row r="20" spans="2:17" s="12" customFormat="1" ht="21" x14ac:dyDescent="0.35">
      <c r="B20" s="105" t="s">
        <v>18</v>
      </c>
      <c r="C20" s="29" t="s">
        <v>7</v>
      </c>
      <c r="E20" s="30" t="s">
        <v>8</v>
      </c>
      <c r="F20" s="31" t="s">
        <v>9</v>
      </c>
      <c r="H20" s="30" t="s">
        <v>8</v>
      </c>
      <c r="I20" s="31" t="s">
        <v>9</v>
      </c>
      <c r="K20" s="30" t="s">
        <v>8</v>
      </c>
      <c r="L20" s="44" t="s">
        <v>9</v>
      </c>
      <c r="N20" s="32" t="s">
        <v>8</v>
      </c>
      <c r="O20" s="33" t="s">
        <v>9</v>
      </c>
    </row>
    <row r="21" spans="2:17" s="12" customFormat="1" ht="21" x14ac:dyDescent="0.35">
      <c r="B21" s="106"/>
      <c r="C21" s="45">
        <v>0</v>
      </c>
      <c r="E21" s="46">
        <f>N21</f>
        <v>4.0000000000000001E-3</v>
      </c>
      <c r="F21" s="36">
        <f>E21*C13</f>
        <v>20</v>
      </c>
      <c r="H21" s="46" t="s">
        <v>0</v>
      </c>
      <c r="I21" s="36" t="str">
        <f>H21</f>
        <v>N/A</v>
      </c>
      <c r="K21" s="47" t="s">
        <v>0</v>
      </c>
      <c r="L21" s="48" t="s">
        <v>0</v>
      </c>
      <c r="N21" s="37">
        <f>O13</f>
        <v>4.0000000000000001E-3</v>
      </c>
      <c r="O21" s="36">
        <f>N21*C13</f>
        <v>20</v>
      </c>
    </row>
    <row r="22" spans="2:17" s="12" customFormat="1" ht="21" x14ac:dyDescent="0.35">
      <c r="B22" s="38"/>
      <c r="C22" s="39"/>
      <c r="E22" s="43"/>
      <c r="F22" s="41"/>
      <c r="H22" s="49"/>
      <c r="I22" s="43"/>
      <c r="K22" s="120"/>
      <c r="L22" s="121"/>
      <c r="N22" s="43"/>
      <c r="O22" s="43"/>
    </row>
    <row r="23" spans="2:17" s="12" customFormat="1" ht="21" x14ac:dyDescent="0.35">
      <c r="B23" s="107" t="s">
        <v>1</v>
      </c>
      <c r="C23" s="108"/>
      <c r="E23" s="96" t="s">
        <v>5</v>
      </c>
      <c r="F23" s="98"/>
      <c r="H23" s="96" t="s">
        <v>6</v>
      </c>
      <c r="I23" s="98"/>
      <c r="K23" s="96" t="s">
        <v>13</v>
      </c>
      <c r="L23" s="97"/>
      <c r="M23" s="28"/>
      <c r="N23" s="111" t="s">
        <v>1</v>
      </c>
      <c r="O23" s="112"/>
      <c r="P23" s="50"/>
    </row>
    <row r="24" spans="2:17" s="12" customFormat="1" ht="21" customHeight="1" x14ac:dyDescent="0.35">
      <c r="B24" s="99" t="s">
        <v>18</v>
      </c>
      <c r="C24" s="100"/>
      <c r="E24" s="51" t="s">
        <v>8</v>
      </c>
      <c r="F24" s="31" t="s">
        <v>9</v>
      </c>
      <c r="H24" s="30" t="s">
        <v>8</v>
      </c>
      <c r="I24" s="31" t="s">
        <v>9</v>
      </c>
      <c r="K24" s="116" t="s">
        <v>20</v>
      </c>
      <c r="L24" s="118">
        <v>3236.8</v>
      </c>
      <c r="N24" s="32" t="s">
        <v>8</v>
      </c>
      <c r="O24" s="33" t="s">
        <v>9</v>
      </c>
      <c r="P24" s="11"/>
      <c r="Q24" s="52"/>
    </row>
    <row r="25" spans="2:17" s="12" customFormat="1" ht="21" x14ac:dyDescent="0.35">
      <c r="B25" s="101"/>
      <c r="C25" s="102"/>
      <c r="E25" s="35">
        <f>E17+E21</f>
        <v>1.3500000000000002E-2</v>
      </c>
      <c r="F25" s="53">
        <f>E25*C13</f>
        <v>67.500000000000014</v>
      </c>
      <c r="H25" s="35">
        <f>H17</f>
        <v>7.4999999999999997E-3</v>
      </c>
      <c r="I25" s="53">
        <f>I17</f>
        <v>37.5</v>
      </c>
      <c r="K25" s="117"/>
      <c r="L25" s="119"/>
      <c r="N25" s="35">
        <f>N17+N21</f>
        <v>2.1000000000000001E-2</v>
      </c>
      <c r="O25" s="54">
        <f>O17+O21</f>
        <v>105</v>
      </c>
      <c r="P25" s="55"/>
    </row>
    <row r="26" spans="2:17" s="12" customFormat="1" ht="30.75" customHeight="1" x14ac:dyDescent="0.35">
      <c r="B26" s="91"/>
      <c r="C26" s="91"/>
      <c r="D26" s="91"/>
      <c r="E26" s="91"/>
      <c r="F26" s="91"/>
      <c r="G26" s="27"/>
      <c r="H26" s="27"/>
      <c r="I26" s="27"/>
      <c r="J26" s="27"/>
      <c r="K26" s="27"/>
      <c r="L26" s="27"/>
      <c r="M26" s="27"/>
      <c r="N26" s="27"/>
      <c r="O26" s="27"/>
    </row>
    <row r="27" spans="2:17" s="12" customFormat="1" ht="21.75" thickBot="1" x14ac:dyDescent="0.4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2:17" s="12" customFormat="1" ht="21.75" hidden="1" thickBot="1" x14ac:dyDescent="0.4"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</row>
    <row r="29" spans="2:17" s="12" customFormat="1" ht="21.75" hidden="1" thickBot="1" x14ac:dyDescent="0.4">
      <c r="B29" s="57" t="s">
        <v>11</v>
      </c>
      <c r="C29" s="58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2:17" s="12" customFormat="1" ht="21.75" hidden="1" thickBot="1" x14ac:dyDescent="0.4">
      <c r="B30" s="59" t="s">
        <v>4</v>
      </c>
      <c r="C30" s="27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2:17" s="12" customFormat="1" ht="23.25" x14ac:dyDescent="0.35">
      <c r="B31" s="60" t="s">
        <v>16</v>
      </c>
      <c r="C31" s="61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2:17" s="12" customFormat="1" ht="42" customHeight="1" x14ac:dyDescent="0.35">
      <c r="B32" s="109" t="s">
        <v>26</v>
      </c>
      <c r="C32" s="110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</row>
    <row r="33" spans="2:16" s="12" customFormat="1" ht="42" x14ac:dyDescent="0.35">
      <c r="B33" s="114" t="s">
        <v>18</v>
      </c>
      <c r="C33" s="115"/>
      <c r="E33" s="13" t="s">
        <v>10</v>
      </c>
      <c r="F33" s="17" t="s">
        <v>12</v>
      </c>
      <c r="G33" s="62"/>
      <c r="H33" s="63" t="s">
        <v>22</v>
      </c>
      <c r="I33" s="64"/>
      <c r="J33" s="56"/>
      <c r="K33" s="103" t="s">
        <v>27</v>
      </c>
      <c r="L33" s="104"/>
      <c r="M33" s="65"/>
      <c r="N33" s="19"/>
      <c r="O33" s="20" t="s">
        <v>23</v>
      </c>
    </row>
    <row r="34" spans="2:16" s="12" customFormat="1" ht="42" x14ac:dyDescent="0.35">
      <c r="B34" s="21" t="s">
        <v>3</v>
      </c>
      <c r="C34" s="1">
        <v>5000</v>
      </c>
      <c r="E34" s="66">
        <v>0.2</v>
      </c>
      <c r="F34" s="67">
        <v>1.4999999999999999E-2</v>
      </c>
      <c r="G34" s="56"/>
      <c r="H34" s="67">
        <v>1.7000000000000001E-2</v>
      </c>
      <c r="I34" s="56"/>
      <c r="J34" s="56"/>
      <c r="K34" s="68" t="s">
        <v>2</v>
      </c>
      <c r="L34" s="2">
        <v>-0.02</v>
      </c>
      <c r="M34" s="56"/>
      <c r="N34" s="25"/>
      <c r="O34" s="4">
        <f>IFERROR(IF(L34&gt;=0,E34*L34,0),"Digite um número válido")</f>
        <v>0</v>
      </c>
    </row>
    <row r="35" spans="2:16" s="12" customFormat="1" ht="21" x14ac:dyDescent="0.35">
      <c r="B35" s="26"/>
      <c r="C35" s="27"/>
      <c r="E35" s="27"/>
      <c r="F35" s="27"/>
      <c r="G35" s="56"/>
      <c r="H35" s="56"/>
      <c r="I35" s="56"/>
      <c r="J35" s="56"/>
      <c r="K35" s="56"/>
      <c r="L35" s="56"/>
      <c r="M35" s="56"/>
      <c r="N35" s="26"/>
      <c r="O35" s="27"/>
    </row>
    <row r="36" spans="2:16" s="12" customFormat="1" ht="21" customHeight="1" x14ac:dyDescent="0.35">
      <c r="B36" s="107" t="s">
        <v>12</v>
      </c>
      <c r="C36" s="108"/>
      <c r="E36" s="96" t="s">
        <v>5</v>
      </c>
      <c r="F36" s="97"/>
      <c r="G36" s="15"/>
      <c r="H36" s="96" t="s">
        <v>6</v>
      </c>
      <c r="I36" s="98"/>
      <c r="K36" s="96" t="s">
        <v>13</v>
      </c>
      <c r="L36" s="97"/>
      <c r="M36" s="28"/>
      <c r="N36" s="111" t="s">
        <v>14</v>
      </c>
      <c r="O36" s="112"/>
      <c r="P36" s="15"/>
    </row>
    <row r="37" spans="2:16" s="12" customFormat="1" ht="20.25" customHeight="1" x14ac:dyDescent="0.35">
      <c r="B37" s="105" t="s">
        <v>18</v>
      </c>
      <c r="C37" s="29" t="s">
        <v>7</v>
      </c>
      <c r="E37" s="30" t="s">
        <v>8</v>
      </c>
      <c r="F37" s="31" t="s">
        <v>9</v>
      </c>
      <c r="H37" s="30" t="s">
        <v>8</v>
      </c>
      <c r="I37" s="31" t="s">
        <v>9</v>
      </c>
      <c r="K37" s="116" t="s">
        <v>20</v>
      </c>
      <c r="L37" s="118">
        <v>3236.8</v>
      </c>
      <c r="N37" s="32" t="s">
        <v>8</v>
      </c>
      <c r="O37" s="33" t="s">
        <v>9</v>
      </c>
    </row>
    <row r="38" spans="2:16" s="12" customFormat="1" ht="21" x14ac:dyDescent="0.35">
      <c r="B38" s="106"/>
      <c r="C38" s="34">
        <v>0.5</v>
      </c>
      <c r="E38" s="35">
        <f>N38-H38</f>
        <v>9.5000000000000015E-3</v>
      </c>
      <c r="F38" s="36">
        <f>E38*C34</f>
        <v>47.500000000000007</v>
      </c>
      <c r="H38" s="35">
        <f>F34*C38</f>
        <v>7.4999999999999997E-3</v>
      </c>
      <c r="I38" s="36">
        <f>H38*C34</f>
        <v>37.5</v>
      </c>
      <c r="K38" s="117"/>
      <c r="L38" s="119"/>
      <c r="N38" s="37">
        <f>H34</f>
        <v>1.7000000000000001E-2</v>
      </c>
      <c r="O38" s="36">
        <f>N38*C34</f>
        <v>85</v>
      </c>
    </row>
    <row r="39" spans="2:16" s="12" customFormat="1" ht="21" x14ac:dyDescent="0.35">
      <c r="B39" s="38"/>
      <c r="C39" s="39"/>
      <c r="E39" s="40"/>
      <c r="F39" s="41"/>
      <c r="H39" s="42"/>
      <c r="I39" s="43"/>
      <c r="K39" s="43"/>
      <c r="L39" s="43"/>
      <c r="N39" s="43"/>
      <c r="O39" s="43"/>
    </row>
    <row r="40" spans="2:16" s="12" customFormat="1" ht="21" customHeight="1" x14ac:dyDescent="0.35">
      <c r="B40" s="107" t="s">
        <v>10</v>
      </c>
      <c r="C40" s="108"/>
      <c r="E40" s="96" t="s">
        <v>5</v>
      </c>
      <c r="F40" s="98"/>
      <c r="H40" s="96" t="s">
        <v>6</v>
      </c>
      <c r="I40" s="98"/>
      <c r="K40" s="96" t="s">
        <v>13</v>
      </c>
      <c r="L40" s="97"/>
      <c r="M40" s="28"/>
      <c r="N40" s="111" t="s">
        <v>15</v>
      </c>
      <c r="O40" s="112"/>
    </row>
    <row r="41" spans="2:16" s="12" customFormat="1" ht="21" x14ac:dyDescent="0.35">
      <c r="B41" s="105" t="s">
        <v>18</v>
      </c>
      <c r="C41" s="29" t="s">
        <v>7</v>
      </c>
      <c r="E41" s="30" t="s">
        <v>8</v>
      </c>
      <c r="F41" s="31" t="s">
        <v>9</v>
      </c>
      <c r="H41" s="30" t="s">
        <v>8</v>
      </c>
      <c r="I41" s="31" t="s">
        <v>9</v>
      </c>
      <c r="K41" s="30" t="s">
        <v>8</v>
      </c>
      <c r="L41" s="44" t="s">
        <v>9</v>
      </c>
      <c r="N41" s="32" t="s">
        <v>8</v>
      </c>
      <c r="O41" s="33" t="s">
        <v>9</v>
      </c>
    </row>
    <row r="42" spans="2:16" s="12" customFormat="1" ht="21" x14ac:dyDescent="0.35">
      <c r="B42" s="106"/>
      <c r="C42" s="45">
        <v>0</v>
      </c>
      <c r="E42" s="46">
        <f>N42</f>
        <v>0</v>
      </c>
      <c r="F42" s="36">
        <f>E42*C34</f>
        <v>0</v>
      </c>
      <c r="H42" s="46" t="s">
        <v>0</v>
      </c>
      <c r="I42" s="36" t="str">
        <f>H42</f>
        <v>N/A</v>
      </c>
      <c r="K42" s="47" t="s">
        <v>0</v>
      </c>
      <c r="L42" s="48" t="s">
        <v>0</v>
      </c>
      <c r="N42" s="37">
        <f>O34</f>
        <v>0</v>
      </c>
      <c r="O42" s="36">
        <f>N42*C34</f>
        <v>0</v>
      </c>
    </row>
    <row r="43" spans="2:16" s="12" customFormat="1" ht="21" x14ac:dyDescent="0.35">
      <c r="B43" s="38"/>
      <c r="C43" s="39"/>
      <c r="E43" s="43"/>
      <c r="F43" s="41"/>
      <c r="H43" s="49"/>
      <c r="I43" s="43"/>
      <c r="K43" s="120"/>
      <c r="L43" s="121"/>
      <c r="N43" s="43"/>
      <c r="O43" s="43"/>
    </row>
    <row r="44" spans="2:16" s="12" customFormat="1" ht="21" x14ac:dyDescent="0.35">
      <c r="B44" s="107" t="s">
        <v>1</v>
      </c>
      <c r="C44" s="108"/>
      <c r="E44" s="96" t="s">
        <v>5</v>
      </c>
      <c r="F44" s="98"/>
      <c r="H44" s="96" t="s">
        <v>6</v>
      </c>
      <c r="I44" s="98"/>
      <c r="K44" s="96" t="s">
        <v>13</v>
      </c>
      <c r="L44" s="97"/>
      <c r="M44" s="28"/>
      <c r="N44" s="111" t="s">
        <v>1</v>
      </c>
      <c r="O44" s="112"/>
      <c r="P44" s="15"/>
    </row>
    <row r="45" spans="2:16" s="12" customFormat="1" ht="21" customHeight="1" x14ac:dyDescent="0.35">
      <c r="B45" s="99" t="s">
        <v>18</v>
      </c>
      <c r="C45" s="100"/>
      <c r="E45" s="51" t="s">
        <v>8</v>
      </c>
      <c r="F45" s="31" t="s">
        <v>9</v>
      </c>
      <c r="H45" s="30" t="s">
        <v>8</v>
      </c>
      <c r="I45" s="31" t="s">
        <v>9</v>
      </c>
      <c r="K45" s="116" t="s">
        <v>20</v>
      </c>
      <c r="L45" s="118">
        <v>3236.8</v>
      </c>
      <c r="N45" s="32" t="s">
        <v>8</v>
      </c>
      <c r="O45" s="33" t="s">
        <v>9</v>
      </c>
    </row>
    <row r="46" spans="2:16" s="12" customFormat="1" ht="21" x14ac:dyDescent="0.35">
      <c r="B46" s="101"/>
      <c r="C46" s="102"/>
      <c r="E46" s="35">
        <f>E38+E42</f>
        <v>9.5000000000000015E-3</v>
      </c>
      <c r="F46" s="53">
        <f>E46*C34</f>
        <v>47.500000000000007</v>
      </c>
      <c r="H46" s="35">
        <f>H38</f>
        <v>7.4999999999999997E-3</v>
      </c>
      <c r="I46" s="53">
        <f>I38</f>
        <v>37.5</v>
      </c>
      <c r="K46" s="117"/>
      <c r="L46" s="119"/>
      <c r="N46" s="35">
        <f>N38+N42</f>
        <v>1.7000000000000001E-2</v>
      </c>
      <c r="O46" s="54">
        <f>O38+O42</f>
        <v>85</v>
      </c>
    </row>
    <row r="47" spans="2:16" s="12" customFormat="1" ht="28.5" customHeight="1" x14ac:dyDescent="0.35">
      <c r="B47" s="91"/>
      <c r="C47" s="91"/>
      <c r="D47" s="91"/>
      <c r="E47" s="91"/>
      <c r="F47" s="91"/>
      <c r="G47" s="56"/>
      <c r="H47" s="69"/>
      <c r="I47" s="70"/>
      <c r="J47" s="56"/>
      <c r="K47" s="69"/>
      <c r="L47" s="70"/>
      <c r="M47" s="56"/>
      <c r="N47" s="69"/>
      <c r="O47" s="70"/>
    </row>
    <row r="48" spans="2:16" s="12" customFormat="1" ht="21" x14ac:dyDescent="0.35">
      <c r="B48" s="27"/>
      <c r="C48" s="27"/>
      <c r="E48" s="69"/>
      <c r="F48" s="70"/>
      <c r="G48" s="56"/>
      <c r="H48" s="69"/>
      <c r="I48" s="70"/>
      <c r="J48" s="56"/>
      <c r="K48" s="69"/>
      <c r="L48" s="70"/>
      <c r="M48" s="56"/>
      <c r="N48" s="69"/>
      <c r="O48" s="70"/>
    </row>
    <row r="49" spans="1:16" s="12" customFormat="1" ht="21" x14ac:dyDescent="0.35">
      <c r="B49" s="71"/>
      <c r="C49" s="71"/>
      <c r="D49" s="71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</row>
    <row r="50" spans="1:16" s="12" customFormat="1" ht="21" x14ac:dyDescent="0.35"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6" s="12" customFormat="1" ht="23.25" x14ac:dyDescent="0.35">
      <c r="B51" s="60" t="s">
        <v>17</v>
      </c>
      <c r="C51" s="73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1:16" s="12" customFormat="1" ht="42" customHeight="1" x14ac:dyDescent="0.35">
      <c r="B52" s="109" t="s">
        <v>24</v>
      </c>
      <c r="C52" s="110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1:16" s="12" customFormat="1" ht="42" customHeight="1" x14ac:dyDescent="0.35">
      <c r="B53" s="114" t="s">
        <v>18</v>
      </c>
      <c r="C53" s="115"/>
      <c r="E53" s="16" t="s">
        <v>10</v>
      </c>
      <c r="F53" s="17" t="s">
        <v>21</v>
      </c>
      <c r="G53" s="62"/>
      <c r="H53" s="63" t="s">
        <v>22</v>
      </c>
      <c r="I53" s="64"/>
      <c r="J53" s="56"/>
      <c r="K53" s="103" t="s">
        <v>25</v>
      </c>
      <c r="L53" s="104"/>
      <c r="M53" s="56"/>
      <c r="N53" s="74"/>
      <c r="O53" s="20" t="s">
        <v>23</v>
      </c>
    </row>
    <row r="54" spans="1:16" s="12" customFormat="1" ht="42" x14ac:dyDescent="0.35">
      <c r="B54" s="21" t="s">
        <v>3</v>
      </c>
      <c r="C54" s="1">
        <v>5000</v>
      </c>
      <c r="E54" s="66">
        <v>0.2</v>
      </c>
      <c r="F54" s="23">
        <v>1.4999999999999999E-2</v>
      </c>
      <c r="G54" s="56"/>
      <c r="H54" s="67">
        <v>1.7000000000000001E-2</v>
      </c>
      <c r="I54" s="56"/>
      <c r="J54" s="56"/>
      <c r="K54" s="75" t="s">
        <v>2</v>
      </c>
      <c r="L54" s="2">
        <v>0.02</v>
      </c>
      <c r="M54" s="56"/>
      <c r="N54" s="25"/>
      <c r="O54" s="3">
        <f>IFERROR(IF(L54&gt;=0,E54*L54,0),"Digite um número válido")</f>
        <v>4.0000000000000001E-3</v>
      </c>
    </row>
    <row r="55" spans="1:16" s="12" customFormat="1" ht="21" x14ac:dyDescent="0.35">
      <c r="B55" s="56"/>
      <c r="C55" s="56"/>
      <c r="D55" s="56"/>
      <c r="E55" s="56"/>
      <c r="F55" s="56"/>
      <c r="G55" s="56"/>
      <c r="H55" s="56"/>
      <c r="I55" s="56"/>
      <c r="J55" s="56"/>
      <c r="K55" s="76"/>
      <c r="L55" s="77"/>
      <c r="M55" s="56"/>
      <c r="N55" s="78"/>
      <c r="O55" s="69"/>
      <c r="P55" s="52"/>
    </row>
    <row r="56" spans="1:16" s="12" customFormat="1" ht="21" customHeight="1" x14ac:dyDescent="0.35">
      <c r="A56" s="9"/>
      <c r="B56" s="107" t="s">
        <v>12</v>
      </c>
      <c r="C56" s="108"/>
      <c r="E56" s="96" t="s">
        <v>5</v>
      </c>
      <c r="F56" s="98"/>
      <c r="H56" s="96" t="s">
        <v>6</v>
      </c>
      <c r="I56" s="98"/>
      <c r="K56" s="96" t="s">
        <v>13</v>
      </c>
      <c r="L56" s="97"/>
      <c r="M56" s="28"/>
      <c r="N56" s="111" t="s">
        <v>14</v>
      </c>
      <c r="O56" s="113"/>
    </row>
    <row r="57" spans="1:16" s="12" customFormat="1" ht="21" customHeight="1" x14ac:dyDescent="0.35">
      <c r="B57" s="122" t="s">
        <v>18</v>
      </c>
      <c r="C57" s="79" t="s">
        <v>7</v>
      </c>
      <c r="E57" s="30" t="s">
        <v>8</v>
      </c>
      <c r="F57" s="31" t="s">
        <v>9</v>
      </c>
      <c r="H57" s="30" t="s">
        <v>8</v>
      </c>
      <c r="I57" s="31" t="s">
        <v>9</v>
      </c>
      <c r="K57" s="116" t="s">
        <v>20</v>
      </c>
      <c r="L57" s="118">
        <v>3236.8</v>
      </c>
      <c r="N57" s="32" t="s">
        <v>8</v>
      </c>
      <c r="O57" s="33" t="s">
        <v>9</v>
      </c>
    </row>
    <row r="58" spans="1:16" s="12" customFormat="1" ht="21" x14ac:dyDescent="0.35">
      <c r="B58" s="106"/>
      <c r="C58" s="80">
        <v>0.4</v>
      </c>
      <c r="E58" s="35">
        <f>N58-H58</f>
        <v>1.1000000000000001E-2</v>
      </c>
      <c r="F58" s="36">
        <f>E58*C54</f>
        <v>55.000000000000007</v>
      </c>
      <c r="H58" s="35">
        <f>F54*C58</f>
        <v>6.0000000000000001E-3</v>
      </c>
      <c r="I58" s="36">
        <f>H58*C54</f>
        <v>30</v>
      </c>
      <c r="K58" s="117"/>
      <c r="L58" s="119"/>
      <c r="N58" s="37">
        <f>IF(OR(O54="N/A",O54="Digite um número válido"),O54,H54)</f>
        <v>1.7000000000000001E-2</v>
      </c>
      <c r="O58" s="36">
        <f>IF(OR(O54="N/A",O54="Digite um número válido"),O54,C54*N58)</f>
        <v>85</v>
      </c>
    </row>
    <row r="59" spans="1:16" s="12" customFormat="1" ht="21" x14ac:dyDescent="0.35">
      <c r="B59" s="38"/>
      <c r="C59" s="39"/>
      <c r="E59" s="40"/>
      <c r="F59" s="41"/>
      <c r="H59" s="42"/>
      <c r="I59" s="43"/>
      <c r="K59" s="43"/>
      <c r="L59" s="43"/>
      <c r="N59" s="43"/>
      <c r="O59" s="43"/>
    </row>
    <row r="60" spans="1:16" s="12" customFormat="1" ht="21" customHeight="1" x14ac:dyDescent="0.35">
      <c r="B60" s="107" t="s">
        <v>10</v>
      </c>
      <c r="C60" s="108"/>
      <c r="E60" s="96" t="s">
        <v>5</v>
      </c>
      <c r="F60" s="98"/>
      <c r="H60" s="96" t="s">
        <v>6</v>
      </c>
      <c r="I60" s="98"/>
      <c r="K60" s="96" t="s">
        <v>13</v>
      </c>
      <c r="L60" s="97"/>
      <c r="M60" s="28"/>
      <c r="N60" s="111" t="s">
        <v>15</v>
      </c>
      <c r="O60" s="112"/>
      <c r="P60" s="15"/>
    </row>
    <row r="61" spans="1:16" s="12" customFormat="1" ht="21" x14ac:dyDescent="0.35">
      <c r="B61" s="105" t="s">
        <v>18</v>
      </c>
      <c r="C61" s="29" t="s">
        <v>7</v>
      </c>
      <c r="E61" s="30" t="s">
        <v>8</v>
      </c>
      <c r="F61" s="31" t="s">
        <v>9</v>
      </c>
      <c r="H61" s="30" t="s">
        <v>8</v>
      </c>
      <c r="I61" s="31" t="s">
        <v>9</v>
      </c>
      <c r="K61" s="30" t="s">
        <v>8</v>
      </c>
      <c r="L61" s="44" t="s">
        <v>9</v>
      </c>
      <c r="N61" s="32" t="s">
        <v>8</v>
      </c>
      <c r="O61" s="33" t="s">
        <v>9</v>
      </c>
    </row>
    <row r="62" spans="1:16" s="12" customFormat="1" ht="21" x14ac:dyDescent="0.35">
      <c r="B62" s="106"/>
      <c r="C62" s="81">
        <v>0.25</v>
      </c>
      <c r="E62" s="46">
        <f>N62-H62</f>
        <v>3.0000000000000001E-3</v>
      </c>
      <c r="F62" s="36">
        <f>E62*C54</f>
        <v>15</v>
      </c>
      <c r="H62" s="46">
        <f>O54*C62</f>
        <v>1E-3</v>
      </c>
      <c r="I62" s="36">
        <f>H62*C54</f>
        <v>5</v>
      </c>
      <c r="K62" s="47" t="s">
        <v>0</v>
      </c>
      <c r="L62" s="48" t="s">
        <v>0</v>
      </c>
      <c r="N62" s="37">
        <f>O54</f>
        <v>4.0000000000000001E-3</v>
      </c>
      <c r="O62" s="36">
        <f>N62*C54</f>
        <v>20</v>
      </c>
    </row>
    <row r="63" spans="1:16" s="12" customFormat="1" ht="21" x14ac:dyDescent="0.35">
      <c r="B63" s="38"/>
      <c r="C63" s="39"/>
      <c r="E63" s="43"/>
      <c r="F63" s="41"/>
      <c r="H63" s="49"/>
      <c r="I63" s="43"/>
      <c r="K63" s="120"/>
      <c r="L63" s="121"/>
      <c r="N63" s="43"/>
      <c r="O63" s="43"/>
    </row>
    <row r="64" spans="1:16" s="12" customFormat="1" ht="21" x14ac:dyDescent="0.35">
      <c r="B64" s="107" t="s">
        <v>1</v>
      </c>
      <c r="C64" s="108"/>
      <c r="E64" s="96" t="s">
        <v>5</v>
      </c>
      <c r="F64" s="98"/>
      <c r="H64" s="96" t="s">
        <v>6</v>
      </c>
      <c r="I64" s="98"/>
      <c r="K64" s="96" t="s">
        <v>13</v>
      </c>
      <c r="L64" s="97"/>
      <c r="M64" s="28"/>
      <c r="N64" s="111" t="s">
        <v>1</v>
      </c>
      <c r="O64" s="112"/>
    </row>
    <row r="65" spans="1:16" s="12" customFormat="1" ht="21" customHeight="1" x14ac:dyDescent="0.35">
      <c r="B65" s="99" t="s">
        <v>18</v>
      </c>
      <c r="C65" s="100"/>
      <c r="E65" s="51" t="s">
        <v>8</v>
      </c>
      <c r="F65" s="31" t="s">
        <v>9</v>
      </c>
      <c r="H65" s="30" t="s">
        <v>8</v>
      </c>
      <c r="I65" s="31" t="s">
        <v>9</v>
      </c>
      <c r="K65" s="116" t="s">
        <v>20</v>
      </c>
      <c r="L65" s="118">
        <v>3236.8</v>
      </c>
      <c r="N65" s="32" t="s">
        <v>8</v>
      </c>
      <c r="O65" s="33" t="s">
        <v>9</v>
      </c>
    </row>
    <row r="66" spans="1:16" s="12" customFormat="1" ht="21" x14ac:dyDescent="0.35">
      <c r="B66" s="101"/>
      <c r="C66" s="102"/>
      <c r="E66" s="35">
        <f>E58+E62</f>
        <v>1.4000000000000002E-2</v>
      </c>
      <c r="F66" s="53">
        <f>F58+F62</f>
        <v>70</v>
      </c>
      <c r="H66" s="35">
        <f>H58+H62</f>
        <v>7.0000000000000001E-3</v>
      </c>
      <c r="I66" s="36">
        <f>I58+I62</f>
        <v>35</v>
      </c>
      <c r="K66" s="117"/>
      <c r="L66" s="119"/>
      <c r="N66" s="35">
        <f>N58+N62</f>
        <v>2.1000000000000001E-2</v>
      </c>
      <c r="O66" s="54">
        <f>O58+O62</f>
        <v>105</v>
      </c>
    </row>
    <row r="67" spans="1:16" s="12" customFormat="1" ht="21" x14ac:dyDescent="0.35">
      <c r="B67" s="91"/>
      <c r="C67" s="91"/>
      <c r="D67" s="91"/>
      <c r="E67" s="91"/>
      <c r="F67" s="91"/>
      <c r="G67" s="27"/>
      <c r="H67" s="27"/>
      <c r="I67" s="27"/>
      <c r="J67" s="27"/>
      <c r="K67" s="27"/>
      <c r="L67" s="27"/>
      <c r="M67" s="27"/>
      <c r="N67" s="27"/>
      <c r="O67" s="27"/>
    </row>
    <row r="68" spans="1:16" s="12" customFormat="1" ht="30.75" customHeight="1" x14ac:dyDescent="0.35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</row>
    <row r="69" spans="1:16" s="12" customFormat="1" ht="30.75" customHeight="1" x14ac:dyDescent="0.35">
      <c r="B69" s="60" t="s">
        <v>17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0" spans="1:16" s="12" customFormat="1" ht="42" customHeight="1" x14ac:dyDescent="0.35">
      <c r="B70" s="109" t="s">
        <v>26</v>
      </c>
      <c r="C70" s="110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</row>
    <row r="71" spans="1:16" s="12" customFormat="1" ht="42" customHeight="1" x14ac:dyDescent="0.35">
      <c r="B71" s="114" t="s">
        <v>18</v>
      </c>
      <c r="C71" s="115"/>
      <c r="D71" s="82"/>
      <c r="E71" s="16" t="s">
        <v>10</v>
      </c>
      <c r="F71" s="17" t="s">
        <v>21</v>
      </c>
      <c r="G71" s="64"/>
      <c r="H71" s="13" t="s">
        <v>22</v>
      </c>
      <c r="I71" s="64"/>
      <c r="J71" s="56"/>
      <c r="K71" s="103" t="s">
        <v>27</v>
      </c>
      <c r="L71" s="104"/>
      <c r="M71" s="65"/>
      <c r="N71" s="74"/>
      <c r="O71" s="20" t="s">
        <v>23</v>
      </c>
      <c r="P71" s="15"/>
    </row>
    <row r="72" spans="1:16" s="12" customFormat="1" ht="42" x14ac:dyDescent="0.35">
      <c r="B72" s="21" t="s">
        <v>3</v>
      </c>
      <c r="C72" s="1">
        <v>5000</v>
      </c>
      <c r="E72" s="66">
        <v>0.2</v>
      </c>
      <c r="F72" s="67">
        <f>F54</f>
        <v>1.4999999999999999E-2</v>
      </c>
      <c r="G72" s="56"/>
      <c r="H72" s="83">
        <v>1.7000000000000001E-2</v>
      </c>
      <c r="I72" s="56"/>
      <c r="J72" s="56"/>
      <c r="K72" s="75" t="s">
        <v>2</v>
      </c>
      <c r="L72" s="2">
        <v>-0.02</v>
      </c>
      <c r="M72" s="56"/>
      <c r="N72" s="25"/>
      <c r="O72" s="3">
        <f>IFERROR(IF(L72&gt;=0,E72*L72,0),"Digite um número válido")</f>
        <v>0</v>
      </c>
    </row>
    <row r="73" spans="1:16" s="12" customFormat="1" ht="15" customHeight="1" x14ac:dyDescent="0.35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84"/>
      <c r="L73" s="78"/>
      <c r="M73" s="85"/>
      <c r="N73" s="78"/>
      <c r="O73" s="86"/>
      <c r="P73" s="52"/>
    </row>
    <row r="74" spans="1:16" s="12" customFormat="1" ht="21" customHeight="1" x14ac:dyDescent="0.35">
      <c r="B74" s="107" t="s">
        <v>12</v>
      </c>
      <c r="C74" s="108"/>
      <c r="E74" s="96" t="s">
        <v>5</v>
      </c>
      <c r="F74" s="97"/>
      <c r="G74" s="15"/>
      <c r="H74" s="96" t="s">
        <v>6</v>
      </c>
      <c r="I74" s="98"/>
      <c r="K74" s="96" t="s">
        <v>13</v>
      </c>
      <c r="L74" s="97"/>
      <c r="M74" s="28"/>
      <c r="N74" s="111" t="s">
        <v>14</v>
      </c>
      <c r="O74" s="112"/>
    </row>
    <row r="75" spans="1:16" s="12" customFormat="1" ht="21" customHeight="1" x14ac:dyDescent="0.35">
      <c r="B75" s="105" t="s">
        <v>18</v>
      </c>
      <c r="C75" s="29" t="s">
        <v>7</v>
      </c>
      <c r="E75" s="30" t="s">
        <v>8</v>
      </c>
      <c r="F75" s="31" t="s">
        <v>9</v>
      </c>
      <c r="H75" s="30" t="s">
        <v>8</v>
      </c>
      <c r="I75" s="31" t="s">
        <v>9</v>
      </c>
      <c r="K75" s="116" t="s">
        <v>20</v>
      </c>
      <c r="L75" s="118">
        <v>3236.8</v>
      </c>
      <c r="N75" s="32" t="s">
        <v>8</v>
      </c>
      <c r="O75" s="33" t="s">
        <v>9</v>
      </c>
    </row>
    <row r="76" spans="1:16" s="12" customFormat="1" ht="21" x14ac:dyDescent="0.35">
      <c r="B76" s="106"/>
      <c r="C76" s="80">
        <v>0.4</v>
      </c>
      <c r="E76" s="35">
        <f>N76-H76</f>
        <v>1.1000000000000001E-2</v>
      </c>
      <c r="F76" s="36">
        <f>E76*C72</f>
        <v>55.000000000000007</v>
      </c>
      <c r="H76" s="35">
        <f>F72*C76</f>
        <v>6.0000000000000001E-3</v>
      </c>
      <c r="I76" s="36">
        <f>H76*C72</f>
        <v>30</v>
      </c>
      <c r="K76" s="117"/>
      <c r="L76" s="119"/>
      <c r="N76" s="37">
        <f>H72</f>
        <v>1.7000000000000001E-2</v>
      </c>
      <c r="O76" s="36">
        <f>N76*C72</f>
        <v>85</v>
      </c>
    </row>
    <row r="77" spans="1:16" s="12" customFormat="1" ht="21" x14ac:dyDescent="0.35">
      <c r="B77" s="38"/>
      <c r="C77" s="39"/>
      <c r="E77" s="40"/>
      <c r="F77" s="41"/>
      <c r="H77" s="42"/>
      <c r="I77" s="43"/>
      <c r="K77" s="43"/>
      <c r="L77" s="43"/>
      <c r="N77" s="43"/>
      <c r="O77" s="43"/>
    </row>
    <row r="78" spans="1:16" s="12" customFormat="1" ht="21" customHeight="1" x14ac:dyDescent="0.35">
      <c r="B78" s="107" t="s">
        <v>10</v>
      </c>
      <c r="C78" s="108"/>
      <c r="E78" s="96" t="s">
        <v>5</v>
      </c>
      <c r="F78" s="98"/>
      <c r="H78" s="96" t="s">
        <v>6</v>
      </c>
      <c r="I78" s="98"/>
      <c r="K78" s="96" t="s">
        <v>13</v>
      </c>
      <c r="L78" s="97"/>
      <c r="M78" s="28"/>
      <c r="N78" s="111" t="s">
        <v>15</v>
      </c>
      <c r="O78" s="112"/>
      <c r="P78" s="15"/>
    </row>
    <row r="79" spans="1:16" s="12" customFormat="1" ht="21" x14ac:dyDescent="0.35">
      <c r="B79" s="105" t="s">
        <v>18</v>
      </c>
      <c r="C79" s="29" t="s">
        <v>7</v>
      </c>
      <c r="E79" s="30" t="s">
        <v>8</v>
      </c>
      <c r="F79" s="31" t="s">
        <v>9</v>
      </c>
      <c r="H79" s="30" t="s">
        <v>8</v>
      </c>
      <c r="I79" s="31" t="s">
        <v>9</v>
      </c>
      <c r="K79" s="30" t="s">
        <v>8</v>
      </c>
      <c r="L79" s="44" t="s">
        <v>9</v>
      </c>
      <c r="N79" s="32" t="s">
        <v>8</v>
      </c>
      <c r="O79" s="33" t="s">
        <v>9</v>
      </c>
    </row>
    <row r="80" spans="1:16" s="12" customFormat="1" ht="21" x14ac:dyDescent="0.35">
      <c r="B80" s="106"/>
      <c r="C80" s="81">
        <v>0.25</v>
      </c>
      <c r="E80" s="46">
        <f>N80-H80</f>
        <v>0</v>
      </c>
      <c r="F80" s="36">
        <f>O80-I80</f>
        <v>0</v>
      </c>
      <c r="H80" s="46">
        <f>C80*O72</f>
        <v>0</v>
      </c>
      <c r="I80" s="36">
        <f>H80*C72</f>
        <v>0</v>
      </c>
      <c r="K80" s="47" t="s">
        <v>0</v>
      </c>
      <c r="L80" s="48" t="s">
        <v>0</v>
      </c>
      <c r="N80" s="37">
        <f>O72</f>
        <v>0</v>
      </c>
      <c r="O80" s="36">
        <f>IFERROR(C72*N80,N80)</f>
        <v>0</v>
      </c>
    </row>
    <row r="81" spans="2:16" s="12" customFormat="1" ht="21" x14ac:dyDescent="0.35">
      <c r="B81" s="38"/>
      <c r="C81" s="39"/>
      <c r="E81" s="43"/>
      <c r="F81" s="41"/>
      <c r="H81" s="49"/>
      <c r="I81" s="43"/>
      <c r="K81" s="120"/>
      <c r="L81" s="121"/>
      <c r="N81" s="43"/>
      <c r="O81" s="43"/>
    </row>
    <row r="82" spans="2:16" s="12" customFormat="1" ht="21" x14ac:dyDescent="0.35">
      <c r="B82" s="107" t="s">
        <v>1</v>
      </c>
      <c r="C82" s="108"/>
      <c r="E82" s="96" t="s">
        <v>5</v>
      </c>
      <c r="F82" s="98"/>
      <c r="H82" s="96" t="s">
        <v>6</v>
      </c>
      <c r="I82" s="98"/>
      <c r="K82" s="96" t="s">
        <v>13</v>
      </c>
      <c r="L82" s="97"/>
      <c r="M82" s="28"/>
      <c r="N82" s="111" t="s">
        <v>1</v>
      </c>
      <c r="O82" s="112"/>
      <c r="P82" s="15"/>
    </row>
    <row r="83" spans="2:16" s="12" customFormat="1" ht="21" customHeight="1" x14ac:dyDescent="0.35">
      <c r="B83" s="99" t="s">
        <v>18</v>
      </c>
      <c r="C83" s="100"/>
      <c r="E83" s="51" t="s">
        <v>8</v>
      </c>
      <c r="F83" s="31" t="s">
        <v>9</v>
      </c>
      <c r="H83" s="30" t="s">
        <v>8</v>
      </c>
      <c r="I83" s="31" t="s">
        <v>9</v>
      </c>
      <c r="K83" s="116" t="s">
        <v>20</v>
      </c>
      <c r="L83" s="118">
        <v>3236.8</v>
      </c>
      <c r="N83" s="32" t="s">
        <v>8</v>
      </c>
      <c r="O83" s="33" t="s">
        <v>9</v>
      </c>
    </row>
    <row r="84" spans="2:16" s="12" customFormat="1" ht="21" x14ac:dyDescent="0.35">
      <c r="B84" s="101"/>
      <c r="C84" s="102"/>
      <c r="E84" s="35">
        <f>E76+E80</f>
        <v>1.1000000000000001E-2</v>
      </c>
      <c r="F84" s="53">
        <f>F76+F80</f>
        <v>55.000000000000007</v>
      </c>
      <c r="H84" s="35">
        <f>H76+H80</f>
        <v>6.0000000000000001E-3</v>
      </c>
      <c r="I84" s="36">
        <f>I76+I80</f>
        <v>30</v>
      </c>
      <c r="K84" s="117"/>
      <c r="L84" s="119"/>
      <c r="N84" s="35">
        <f>N76+N80</f>
        <v>1.7000000000000001E-2</v>
      </c>
      <c r="O84" s="54">
        <f>O76+O80</f>
        <v>85</v>
      </c>
    </row>
    <row r="85" spans="2:16" s="12" customFormat="1" ht="21" x14ac:dyDescent="0.35">
      <c r="B85" s="91"/>
      <c r="C85" s="91"/>
      <c r="D85" s="91"/>
      <c r="E85" s="91"/>
      <c r="F85" s="91"/>
      <c r="G85" s="56"/>
      <c r="H85" s="56"/>
      <c r="I85" s="56"/>
      <c r="J85" s="56"/>
      <c r="K85" s="56"/>
      <c r="L85" s="56"/>
      <c r="M85" s="56"/>
      <c r="N85" s="56"/>
      <c r="O85" s="56"/>
    </row>
    <row r="86" spans="2:16" s="87" customFormat="1" ht="21" x14ac:dyDescent="0.35"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</row>
    <row r="87" spans="2:16" s="87" customFormat="1" ht="21" x14ac:dyDescent="0.35"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</row>
    <row r="88" spans="2:16" s="87" customFormat="1" ht="21" x14ac:dyDescent="0.35"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</row>
    <row r="89" spans="2:16" s="87" customFormat="1" ht="21" x14ac:dyDescent="0.35"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</row>
    <row r="90" spans="2:16" s="87" customFormat="1" ht="21" x14ac:dyDescent="0.35"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</row>
    <row r="91" spans="2:16" s="87" customFormat="1" ht="21" x14ac:dyDescent="0.35"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</row>
    <row r="92" spans="2:16" s="87" customFormat="1" ht="21" x14ac:dyDescent="0.35"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</row>
    <row r="93" spans="2:16" s="87" customFormat="1" ht="21" x14ac:dyDescent="0.35"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9"/>
    </row>
    <row r="94" spans="2:16" s="87" customFormat="1" ht="21" x14ac:dyDescent="0.35"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</row>
    <row r="95" spans="2:16" s="87" customFormat="1" ht="21" x14ac:dyDescent="0.35"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</row>
    <row r="96" spans="2:16" s="87" customFormat="1" ht="21" x14ac:dyDescent="0.35"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</row>
    <row r="97" spans="5:15" s="87" customFormat="1" ht="21" x14ac:dyDescent="0.35"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</row>
    <row r="98" spans="5:15" s="87" customFormat="1" ht="21" x14ac:dyDescent="0.35"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</row>
    <row r="99" spans="5:15" s="87" customFormat="1" ht="21" x14ac:dyDescent="0.35"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</row>
    <row r="100" spans="5:15" s="87" customFormat="1" ht="21" x14ac:dyDescent="0.35"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</row>
    <row r="101" spans="5:15" s="87" customFormat="1" ht="21" x14ac:dyDescent="0.35"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</row>
    <row r="102" spans="5:15" s="87" customFormat="1" ht="21" x14ac:dyDescent="0.35"/>
    <row r="103" spans="5:15" s="87" customFormat="1" ht="21" x14ac:dyDescent="0.35"/>
    <row r="104" spans="5:15" s="87" customFormat="1" ht="21" x14ac:dyDescent="0.35"/>
    <row r="105" spans="5:15" s="87" customFormat="1" ht="21" x14ac:dyDescent="0.35"/>
    <row r="106" spans="5:15" s="87" customFormat="1" ht="21" x14ac:dyDescent="0.35"/>
    <row r="107" spans="5:15" s="87" customFormat="1" ht="21" x14ac:dyDescent="0.35"/>
    <row r="108" spans="5:15" s="87" customFormat="1" ht="21" x14ac:dyDescent="0.35"/>
    <row r="109" spans="5:15" s="87" customFormat="1" ht="21" x14ac:dyDescent="0.35"/>
    <row r="110" spans="5:15" s="87" customFormat="1" ht="21" x14ac:dyDescent="0.35"/>
    <row r="111" spans="5:15" s="87" customFormat="1" ht="21" x14ac:dyDescent="0.35"/>
    <row r="112" spans="5:15" s="87" customFormat="1" ht="21" x14ac:dyDescent="0.35"/>
    <row r="113" s="87" customFormat="1" ht="21" x14ac:dyDescent="0.35"/>
    <row r="114" s="87" customFormat="1" ht="21" x14ac:dyDescent="0.35"/>
    <row r="115" s="87" customFormat="1" ht="21" x14ac:dyDescent="0.35"/>
    <row r="116" s="87" customFormat="1" ht="21" x14ac:dyDescent="0.35"/>
    <row r="117" s="87" customFormat="1" ht="21" x14ac:dyDescent="0.35"/>
    <row r="118" s="87" customFormat="1" ht="21" x14ac:dyDescent="0.35"/>
    <row r="119" s="87" customFormat="1" ht="21" x14ac:dyDescent="0.35"/>
    <row r="120" s="87" customFormat="1" ht="21" x14ac:dyDescent="0.35"/>
    <row r="121" s="87" customFormat="1" ht="21" x14ac:dyDescent="0.35"/>
    <row r="122" s="87" customFormat="1" ht="21" x14ac:dyDescent="0.35"/>
    <row r="123" s="87" customFormat="1" ht="21" x14ac:dyDescent="0.35"/>
    <row r="124" s="87" customFormat="1" ht="21" x14ac:dyDescent="0.35"/>
    <row r="125" s="87" customFormat="1" ht="21" x14ac:dyDescent="0.35"/>
    <row r="126" s="87" customFormat="1" ht="21" x14ac:dyDescent="0.35"/>
    <row r="127" s="87" customFormat="1" ht="21" x14ac:dyDescent="0.35"/>
    <row r="128" s="87" customFormat="1" ht="21" x14ac:dyDescent="0.35"/>
    <row r="129" s="87" customFormat="1" ht="21" x14ac:dyDescent="0.35"/>
    <row r="130" s="87" customFormat="1" ht="21" x14ac:dyDescent="0.35"/>
    <row r="131" s="87" customFormat="1" ht="21" x14ac:dyDescent="0.35"/>
    <row r="132" s="87" customFormat="1" ht="21" x14ac:dyDescent="0.35"/>
    <row r="133" s="87" customFormat="1" ht="21" x14ac:dyDescent="0.35"/>
    <row r="134" s="87" customFormat="1" ht="21" x14ac:dyDescent="0.35"/>
    <row r="135" s="87" customFormat="1" ht="21" x14ac:dyDescent="0.35"/>
    <row r="136" s="87" customFormat="1" ht="21" x14ac:dyDescent="0.35"/>
    <row r="137" s="87" customFormat="1" ht="21" x14ac:dyDescent="0.35"/>
    <row r="138" s="87" customFormat="1" ht="21" x14ac:dyDescent="0.35"/>
    <row r="139" s="87" customFormat="1" ht="21" x14ac:dyDescent="0.35"/>
    <row r="140" s="87" customFormat="1" ht="21" x14ac:dyDescent="0.35"/>
    <row r="141" s="87" customFormat="1" ht="21" x14ac:dyDescent="0.35"/>
    <row r="142" s="87" customFormat="1" ht="21" x14ac:dyDescent="0.35"/>
    <row r="143" s="87" customFormat="1" ht="21" x14ac:dyDescent="0.35"/>
    <row r="144" s="87" customFormat="1" ht="21" x14ac:dyDescent="0.35"/>
    <row r="145" s="87" customFormat="1" ht="21" x14ac:dyDescent="0.35"/>
    <row r="146" s="87" customFormat="1" ht="21" x14ac:dyDescent="0.35"/>
    <row r="147" s="87" customFormat="1" ht="21" x14ac:dyDescent="0.35"/>
    <row r="148" s="87" customFormat="1" ht="21" x14ac:dyDescent="0.35"/>
    <row r="149" s="87" customFormat="1" ht="21" x14ac:dyDescent="0.35"/>
    <row r="150" s="87" customFormat="1" ht="21" x14ac:dyDescent="0.35"/>
    <row r="151" s="87" customFormat="1" ht="21" x14ac:dyDescent="0.35"/>
    <row r="152" s="87" customFormat="1" ht="21" x14ac:dyDescent="0.35"/>
    <row r="153" s="87" customFormat="1" ht="21" x14ac:dyDescent="0.35"/>
    <row r="154" s="87" customFormat="1" ht="21" x14ac:dyDescent="0.35"/>
    <row r="155" s="87" customFormat="1" ht="21" x14ac:dyDescent="0.35"/>
    <row r="156" s="87" customFormat="1" ht="21" x14ac:dyDescent="0.35"/>
    <row r="157" s="87" customFormat="1" ht="21" x14ac:dyDescent="0.35"/>
    <row r="158" s="87" customFormat="1" ht="21" x14ac:dyDescent="0.35"/>
    <row r="159" s="87" customFormat="1" ht="21" x14ac:dyDescent="0.35"/>
    <row r="160" s="87" customFormat="1" ht="21" x14ac:dyDescent="0.35"/>
    <row r="161" s="87" customFormat="1" ht="21" x14ac:dyDescent="0.35"/>
    <row r="162" s="87" customFormat="1" ht="21" x14ac:dyDescent="0.35"/>
    <row r="163" s="87" customFormat="1" ht="21" x14ac:dyDescent="0.35"/>
    <row r="164" s="87" customFormat="1" ht="21" x14ac:dyDescent="0.35"/>
    <row r="165" s="87" customFormat="1" ht="21" x14ac:dyDescent="0.35"/>
    <row r="166" s="87" customFormat="1" ht="21" x14ac:dyDescent="0.35"/>
    <row r="167" s="87" customFormat="1" ht="21" x14ac:dyDescent="0.35"/>
    <row r="168" s="87" customFormat="1" ht="21" x14ac:dyDescent="0.35"/>
    <row r="169" s="87" customFormat="1" ht="21" x14ac:dyDescent="0.35"/>
    <row r="170" s="87" customFormat="1" ht="21" x14ac:dyDescent="0.35"/>
    <row r="171" s="87" customFormat="1" ht="21" x14ac:dyDescent="0.35"/>
    <row r="172" s="87" customFormat="1" ht="21" x14ac:dyDescent="0.35"/>
    <row r="173" s="87" customFormat="1" ht="21" x14ac:dyDescent="0.35"/>
    <row r="174" s="87" customFormat="1" ht="21" x14ac:dyDescent="0.35"/>
    <row r="175" s="87" customFormat="1" ht="21" x14ac:dyDescent="0.35"/>
    <row r="176" s="87" customFormat="1" ht="21" x14ac:dyDescent="0.35"/>
    <row r="177" s="87" customFormat="1" ht="21" x14ac:dyDescent="0.35"/>
    <row r="178" s="87" customFormat="1" ht="21" x14ac:dyDescent="0.35"/>
    <row r="179" s="87" customFormat="1" ht="21" x14ac:dyDescent="0.35"/>
    <row r="180" s="87" customFormat="1" ht="21" x14ac:dyDescent="0.35"/>
    <row r="181" s="87" customFormat="1" ht="21" x14ac:dyDescent="0.35"/>
    <row r="182" s="87" customFormat="1" ht="21" x14ac:dyDescent="0.35"/>
    <row r="183" s="87" customFormat="1" ht="21" x14ac:dyDescent="0.35"/>
    <row r="184" s="87" customFormat="1" ht="21" x14ac:dyDescent="0.35"/>
    <row r="185" s="87" customFormat="1" ht="21" x14ac:dyDescent="0.35"/>
    <row r="186" s="87" customFormat="1" ht="21" x14ac:dyDescent="0.35"/>
    <row r="187" s="87" customFormat="1" ht="21" x14ac:dyDescent="0.35"/>
    <row r="188" s="87" customFormat="1" ht="21" x14ac:dyDescent="0.35"/>
    <row r="189" s="87" customFormat="1" ht="21" x14ac:dyDescent="0.35"/>
    <row r="190" s="87" customFormat="1" ht="21" x14ac:dyDescent="0.35"/>
    <row r="191" s="87" customFormat="1" ht="21" x14ac:dyDescent="0.35"/>
    <row r="192" s="87" customFormat="1" ht="21" x14ac:dyDescent="0.35"/>
    <row r="193" s="87" customFormat="1" ht="21" x14ac:dyDescent="0.35"/>
    <row r="194" s="87" customFormat="1" ht="21" x14ac:dyDescent="0.35"/>
    <row r="195" s="87" customFormat="1" ht="21" x14ac:dyDescent="0.35"/>
    <row r="196" s="87" customFormat="1" ht="21" x14ac:dyDescent="0.35"/>
    <row r="197" s="87" customFormat="1" ht="21" x14ac:dyDescent="0.35"/>
    <row r="198" s="87" customFormat="1" ht="21" x14ac:dyDescent="0.35"/>
    <row r="199" s="87" customFormat="1" ht="21" x14ac:dyDescent="0.35"/>
    <row r="200" s="87" customFormat="1" ht="21" x14ac:dyDescent="0.35"/>
    <row r="201" s="87" customFormat="1" ht="21" x14ac:dyDescent="0.35"/>
    <row r="202" s="87" customFormat="1" ht="21" x14ac:dyDescent="0.35"/>
    <row r="203" s="87" customFormat="1" ht="21" x14ac:dyDescent="0.35"/>
    <row r="204" s="87" customFormat="1" ht="21" x14ac:dyDescent="0.35"/>
    <row r="205" s="87" customFormat="1" ht="21" x14ac:dyDescent="0.35"/>
    <row r="206" s="87" customFormat="1" ht="21" x14ac:dyDescent="0.35"/>
    <row r="207" s="87" customFormat="1" ht="21" x14ac:dyDescent="0.35"/>
    <row r="208" s="87" customFormat="1" ht="21" x14ac:dyDescent="0.35"/>
    <row r="209" s="87" customFormat="1" ht="21" x14ac:dyDescent="0.35"/>
    <row r="210" s="87" customFormat="1" ht="21" x14ac:dyDescent="0.35"/>
    <row r="211" s="87" customFormat="1" ht="21" x14ac:dyDescent="0.35"/>
    <row r="212" s="87" customFormat="1" ht="21" x14ac:dyDescent="0.35"/>
    <row r="213" s="87" customFormat="1" ht="21" x14ac:dyDescent="0.35"/>
    <row r="214" s="87" customFormat="1" ht="21" x14ac:dyDescent="0.35"/>
    <row r="215" s="87" customFormat="1" ht="21" x14ac:dyDescent="0.35"/>
    <row r="216" s="87" customFormat="1" ht="21" x14ac:dyDescent="0.35"/>
    <row r="217" s="87" customFormat="1" ht="21" x14ac:dyDescent="0.35"/>
    <row r="218" s="87" customFormat="1" ht="21" x14ac:dyDescent="0.35"/>
    <row r="219" s="87" customFormat="1" ht="21" x14ac:dyDescent="0.35"/>
    <row r="220" s="87" customFormat="1" ht="21" x14ac:dyDescent="0.35"/>
    <row r="221" s="87" customFormat="1" ht="21" x14ac:dyDescent="0.35"/>
    <row r="222" s="87" customFormat="1" ht="21" x14ac:dyDescent="0.35"/>
    <row r="223" s="87" customFormat="1" ht="21" x14ac:dyDescent="0.35"/>
    <row r="224" s="87" customFormat="1" ht="21" x14ac:dyDescent="0.35"/>
    <row r="225" s="87" customFormat="1" ht="21" x14ac:dyDescent="0.35"/>
    <row r="226" s="87" customFormat="1" ht="21" x14ac:dyDescent="0.35"/>
    <row r="227" s="87" customFormat="1" ht="21" x14ac:dyDescent="0.35"/>
    <row r="228" s="87" customFormat="1" ht="21" x14ac:dyDescent="0.35"/>
    <row r="229" s="87" customFormat="1" ht="21" x14ac:dyDescent="0.35"/>
    <row r="230" s="87" customFormat="1" ht="21" x14ac:dyDescent="0.35"/>
    <row r="231" s="87" customFormat="1" ht="21" x14ac:dyDescent="0.35"/>
    <row r="232" s="87" customFormat="1" ht="21" x14ac:dyDescent="0.35"/>
    <row r="233" s="87" customFormat="1" ht="21" x14ac:dyDescent="0.35"/>
    <row r="234" s="87" customFormat="1" ht="21" x14ac:dyDescent="0.35"/>
    <row r="235" s="87" customFormat="1" ht="21" x14ac:dyDescent="0.35"/>
    <row r="236" s="87" customFormat="1" ht="21" x14ac:dyDescent="0.35"/>
    <row r="237" s="87" customFormat="1" ht="21" x14ac:dyDescent="0.35"/>
    <row r="238" s="87" customFormat="1" ht="21" x14ac:dyDescent="0.35"/>
    <row r="239" s="87" customFormat="1" ht="21" x14ac:dyDescent="0.35"/>
    <row r="240" s="87" customFormat="1" ht="21" x14ac:dyDescent="0.35"/>
    <row r="241" s="87" customFormat="1" ht="21" x14ac:dyDescent="0.35"/>
    <row r="242" s="87" customFormat="1" ht="21" x14ac:dyDescent="0.35"/>
    <row r="243" s="87" customFormat="1" ht="21" x14ac:dyDescent="0.35"/>
    <row r="244" s="87" customFormat="1" ht="21" x14ac:dyDescent="0.35"/>
    <row r="245" s="87" customFormat="1" ht="21" x14ac:dyDescent="0.35"/>
    <row r="246" s="87" customFormat="1" ht="21" x14ac:dyDescent="0.35"/>
    <row r="247" s="87" customFormat="1" ht="21" x14ac:dyDescent="0.35"/>
    <row r="248" s="87" customFormat="1" ht="21" x14ac:dyDescent="0.35"/>
    <row r="249" s="87" customFormat="1" ht="21" x14ac:dyDescent="0.35"/>
    <row r="250" s="87" customFormat="1" ht="21" x14ac:dyDescent="0.35"/>
    <row r="251" s="87" customFormat="1" ht="21" x14ac:dyDescent="0.35"/>
    <row r="252" s="87" customFormat="1" ht="21" x14ac:dyDescent="0.35"/>
    <row r="253" s="87" customFormat="1" ht="21" x14ac:dyDescent="0.35"/>
    <row r="254" s="87" customFormat="1" ht="21" x14ac:dyDescent="0.3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</sheetData>
  <sheetProtection algorithmName="SHA-512" hashValue="RTOJRZr9hvW0nrqRYK6YHkzk7cIvtl1D+sMVpVfi542O9kuZCnqYT5qjMQBMewSdVLyKPNTMTqq4/Z6sr0Kalg==" saltValue="EB/XwXqvcsHI8RWc8On1Pg==" spinCount="100000" sheet="1" objects="1" scenarios="1"/>
  <protectedRanges>
    <protectedRange algorithmName="SHA-512" hashValue="8rq440eKRcyMzOiJNfpWQnnD5s1IxeatO/NPfcP0LBab6ciVCYjxgYmu9+2NQicAEXr4XS/xsXRBvbH+BWDtsQ==" saltValue="k5W9SaamrGGxYMIpym44Mg==" spinCount="100000" sqref="C13" name="Range1"/>
    <protectedRange algorithmName="SHA-512" hashValue="8rq440eKRcyMzOiJNfpWQnnD5s1IxeatO/NPfcP0LBab6ciVCYjxgYmu9+2NQicAEXr4XS/xsXRBvbH+BWDtsQ==" saltValue="k5W9SaamrGGxYMIpym44Mg==" spinCount="100000" sqref="C34" name="Range1_1"/>
    <protectedRange algorithmName="SHA-512" hashValue="8rq440eKRcyMzOiJNfpWQnnD5s1IxeatO/NPfcP0LBab6ciVCYjxgYmu9+2NQicAEXr4XS/xsXRBvbH+BWDtsQ==" saltValue="k5W9SaamrGGxYMIpym44Mg==" spinCount="100000" sqref="C54" name="Range1_2"/>
    <protectedRange algorithmName="SHA-512" hashValue="8rq440eKRcyMzOiJNfpWQnnD5s1IxeatO/NPfcP0LBab6ciVCYjxgYmu9+2NQicAEXr4XS/xsXRBvbH+BWDtsQ==" saltValue="k5W9SaamrGGxYMIpym44Mg==" spinCount="100000" sqref="C72" name="Range1_3"/>
  </protectedRanges>
  <mergeCells count="109">
    <mergeCell ref="K63:L63"/>
    <mergeCell ref="K43:L43"/>
    <mergeCell ref="K81:L81"/>
    <mergeCell ref="K56:L56"/>
    <mergeCell ref="K60:L60"/>
    <mergeCell ref="K64:L64"/>
    <mergeCell ref="K57:K58"/>
    <mergeCell ref="L57:L58"/>
    <mergeCell ref="K65:K66"/>
    <mergeCell ref="L65:L66"/>
    <mergeCell ref="K83:K84"/>
    <mergeCell ref="L83:L84"/>
    <mergeCell ref="K82:L82"/>
    <mergeCell ref="L75:L76"/>
    <mergeCell ref="K75:K76"/>
    <mergeCell ref="B83:C84"/>
    <mergeCell ref="N56:O56"/>
    <mergeCell ref="N60:O60"/>
    <mergeCell ref="N64:O64"/>
    <mergeCell ref="B71:C71"/>
    <mergeCell ref="B74:C74"/>
    <mergeCell ref="E74:F74"/>
    <mergeCell ref="N74:O74"/>
    <mergeCell ref="H56:I56"/>
    <mergeCell ref="H60:I60"/>
    <mergeCell ref="H64:I64"/>
    <mergeCell ref="N78:O78"/>
    <mergeCell ref="N82:O82"/>
    <mergeCell ref="K71:L71"/>
    <mergeCell ref="K74:L74"/>
    <mergeCell ref="K78:L78"/>
    <mergeCell ref="E78:F78"/>
    <mergeCell ref="E82:F82"/>
    <mergeCell ref="H74:I74"/>
    <mergeCell ref="B64:C64"/>
    <mergeCell ref="B70:C70"/>
    <mergeCell ref="B67:F67"/>
    <mergeCell ref="B12:C12"/>
    <mergeCell ref="B15:C15"/>
    <mergeCell ref="B16:B17"/>
    <mergeCell ref="H78:I78"/>
    <mergeCell ref="H82:I82"/>
    <mergeCell ref="E56:F56"/>
    <mergeCell ref="E60:F60"/>
    <mergeCell ref="E64:F64"/>
    <mergeCell ref="B56:C56"/>
    <mergeCell ref="B57:B58"/>
    <mergeCell ref="B60:C60"/>
    <mergeCell ref="B61:B62"/>
    <mergeCell ref="B79:B80"/>
    <mergeCell ref="B82:C82"/>
    <mergeCell ref="B75:B76"/>
    <mergeCell ref="B78:C78"/>
    <mergeCell ref="B65:C66"/>
    <mergeCell ref="K12:L12"/>
    <mergeCell ref="K19:L19"/>
    <mergeCell ref="B19:C19"/>
    <mergeCell ref="E15:F15"/>
    <mergeCell ref="E19:F19"/>
    <mergeCell ref="K16:K17"/>
    <mergeCell ref="L16:L17"/>
    <mergeCell ref="K15:L15"/>
    <mergeCell ref="N36:O36"/>
    <mergeCell ref="K22:L22"/>
    <mergeCell ref="N40:O40"/>
    <mergeCell ref="E23:F23"/>
    <mergeCell ref="B33:C33"/>
    <mergeCell ref="K53:L53"/>
    <mergeCell ref="B36:C36"/>
    <mergeCell ref="K37:K38"/>
    <mergeCell ref="L37:L38"/>
    <mergeCell ref="K23:L23"/>
    <mergeCell ref="K24:K25"/>
    <mergeCell ref="L24:L25"/>
    <mergeCell ref="E36:F36"/>
    <mergeCell ref="K45:K46"/>
    <mergeCell ref="L45:L46"/>
    <mergeCell ref="B52:C52"/>
    <mergeCell ref="B47:F47"/>
    <mergeCell ref="B37:B38"/>
    <mergeCell ref="B40:C40"/>
    <mergeCell ref="B45:C46"/>
    <mergeCell ref="B41:B42"/>
    <mergeCell ref="B44:C44"/>
    <mergeCell ref="B53:C53"/>
    <mergeCell ref="B85:F85"/>
    <mergeCell ref="B7:O8"/>
    <mergeCell ref="K40:L40"/>
    <mergeCell ref="K44:L44"/>
    <mergeCell ref="E40:F40"/>
    <mergeCell ref="E44:F44"/>
    <mergeCell ref="H40:I40"/>
    <mergeCell ref="H44:I44"/>
    <mergeCell ref="K36:L36"/>
    <mergeCell ref="H15:I15"/>
    <mergeCell ref="H19:I19"/>
    <mergeCell ref="H23:I23"/>
    <mergeCell ref="B24:C25"/>
    <mergeCell ref="H36:I36"/>
    <mergeCell ref="K33:L33"/>
    <mergeCell ref="B20:B21"/>
    <mergeCell ref="B23:C23"/>
    <mergeCell ref="B11:C11"/>
    <mergeCell ref="B32:C32"/>
    <mergeCell ref="B26:F26"/>
    <mergeCell ref="N44:O44"/>
    <mergeCell ref="N15:O15"/>
    <mergeCell ref="N19:O19"/>
    <mergeCell ref="N23:O23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properties xmlns="http://www.imanage.com/work/xmlschema">
  <documentid>DOCS!8057866.2</documentid>
  <senderid>VALERIA.SIQUEIRA</senderid>
  <senderemail>VALERIA.SIQUEIRA@CEPEDA.LAW</senderemail>
  <lastmodified>2025-01-07T11:17:11.0000000-03:00</lastmodified>
  <database>DOCS</database>
</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4A4E96ECDA545AAB5AD7ECE4AA18F" ma:contentTypeVersion="4" ma:contentTypeDescription="Create a new document." ma:contentTypeScope="" ma:versionID="003e228e266154a24b0c5e60be637d81">
  <xsd:schema xmlns:xsd="http://www.w3.org/2001/XMLSchema" xmlns:xs="http://www.w3.org/2001/XMLSchema" xmlns:p="http://schemas.microsoft.com/office/2006/metadata/properties" xmlns:ns3="ba18ce64-949c-4a67-8c1e-f3efd30c4c92" targetNamespace="http://schemas.microsoft.com/office/2006/metadata/properties" ma:root="true" ma:fieldsID="c5062f0da7084aed6070f446af147dea" ns3:_="">
    <xsd:import namespace="ba18ce64-949c-4a67-8c1e-f3efd30c4c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8ce64-949c-4a67-8c1e-f3efd30c4c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314D3E-A35D-42A3-9DF3-486C5630E9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92C62C-8117-41BE-9A77-A470F51B1322}">
  <ds:schemaRefs>
    <ds:schemaRef ds:uri="http://purl.org/dc/terms/"/>
    <ds:schemaRef ds:uri="http://schemas.openxmlformats.org/package/2006/metadata/core-properties"/>
    <ds:schemaRef ds:uri="ba18ce64-949c-4a67-8c1e-f3efd30c4c9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2284BE-1E83-47F8-9E54-5E0F91C012CF}">
  <ds:schemaRefs>
    <ds:schemaRef ds:uri="http://www.imanage.com/work/xmlschema"/>
  </ds:schemaRefs>
</ds:datastoreItem>
</file>

<file path=customXml/itemProps4.xml><?xml version="1.0" encoding="utf-8"?>
<ds:datastoreItem xmlns:ds="http://schemas.openxmlformats.org/officeDocument/2006/customXml" ds:itemID="{0C5E41E4-3A1E-491B-A29E-4BDDD64F3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8ce64-949c-4a67-8c1e-f3efd30c4c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Armor Sword FIC FIM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Glaucy Vulcano</dc:creator>
  <cp:lastModifiedBy>Anelise Squassoni</cp:lastModifiedBy>
  <cp:lastPrinted>2024-12-03T17:13:07Z</cp:lastPrinted>
  <dcterms:created xsi:type="dcterms:W3CDTF">2024-12-03T12:20:43Z</dcterms:created>
  <dcterms:modified xsi:type="dcterms:W3CDTF">2025-06-25T15:25:56Z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0x0101000FE4A4E96ECDA545AAB5AD7ECE4AA18F</vt:lpwstr>
  </property>
</Properties>
</file>