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8_{0038C96D-452B-45B4-9053-D45FCFCCB0C6}" xr6:coauthVersionLast="47" xr6:coauthVersionMax="47" xr10:uidLastSave="{00000000-0000-0000-0000-000000000000}"/>
  <bookViews>
    <workbookView xWindow="-120" yWindow="-120" windowWidth="29040" windowHeight="15720" firstSheet="1" activeTab="1" xr2:uid="{6901ADA1-6A04-4766-A6A0-1A340B714A39}"/>
  </bookViews>
  <sheets>
    <sheet name="Armor Previdência FIM (2)" sheetId="2" state="hidden" r:id="rId1"/>
    <sheet name="Armor Previdência FIM - su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P54" i="1"/>
  <c r="N80" i="2" l="1"/>
  <c r="T72" i="2"/>
  <c r="P72" i="2"/>
  <c r="P80" i="2" s="1"/>
  <c r="J72" i="2"/>
  <c r="L72" i="2" s="1"/>
  <c r="T68" i="2"/>
  <c r="R76" i="2" s="1"/>
  <c r="P58" i="2"/>
  <c r="N58" i="2"/>
  <c r="T76" i="2" l="1"/>
  <c r="J76" i="2"/>
  <c r="J80" i="2" s="1"/>
  <c r="F76" i="2"/>
  <c r="F72" i="2"/>
  <c r="L76" i="2" l="1"/>
  <c r="L80" i="2" s="1"/>
  <c r="H76" i="2"/>
  <c r="H72" i="2"/>
  <c r="F80" i="2"/>
  <c r="R80" i="2" s="1"/>
  <c r="H80" i="2" l="1"/>
  <c r="T80" i="2" s="1"/>
</calcChain>
</file>

<file path=xl/sharedStrings.xml><?xml version="1.0" encoding="utf-8"?>
<sst xmlns="http://schemas.openxmlformats.org/spreadsheetml/2006/main" count="236" uniqueCount="107">
  <si>
    <t>CNPJ</t>
  </si>
  <si>
    <t>Mês/Ano de Referência</t>
  </si>
  <si>
    <t>Gestor de Recursos</t>
  </si>
  <si>
    <t>CNPJ Gestor</t>
  </si>
  <si>
    <t>Administrador Fiduciário</t>
  </si>
  <si>
    <t>CNPJ Administrador</t>
  </si>
  <si>
    <t>Sumário da Remuneração de Prestadores de Serviços</t>
  </si>
  <si>
    <t>Fundo</t>
  </si>
  <si>
    <t>Prestadores de Serviços Essenciais</t>
  </si>
  <si>
    <t>Classe Relacionada</t>
  </si>
  <si>
    <t>CNPJ da Classe</t>
  </si>
  <si>
    <t>Nome da Subclasse</t>
  </si>
  <si>
    <t>N/A</t>
  </si>
  <si>
    <t>Código da Subclasse</t>
  </si>
  <si>
    <t xml:space="preserve">Taxa Global da Classe ou Subclasse </t>
  </si>
  <si>
    <t xml:space="preserve">Taxa de Performance da Classe ou Subclasse </t>
  </si>
  <si>
    <t>Periodicidade de Pagamento de Performance</t>
  </si>
  <si>
    <t>Público-Alvo</t>
  </si>
  <si>
    <t>Investimento Mínimo</t>
  </si>
  <si>
    <t>Cotização da Aplicação</t>
  </si>
  <si>
    <t>Conversão do Resgate</t>
  </si>
  <si>
    <t>Pagamento do Resgate</t>
  </si>
  <si>
    <t>Taxa de Saída</t>
  </si>
  <si>
    <t>Carência para Resgate</t>
  </si>
  <si>
    <t>Permite Integralização e Resgate em Ativos?</t>
  </si>
  <si>
    <t>Cisão de Parcela Ilíquida</t>
  </si>
  <si>
    <t>Barreiras aos Resgates</t>
  </si>
  <si>
    <t>Taxa de Administração Fiduciária</t>
  </si>
  <si>
    <t>Forma de Remuneração</t>
  </si>
  <si>
    <t>Faixa Atual de Remuneração</t>
  </si>
  <si>
    <t xml:space="preserve">Até R$ 100.000.000,00 </t>
  </si>
  <si>
    <t xml:space="preserve">De R$ 300.000.000.00 até R$ 400.000.000,00 </t>
  </si>
  <si>
    <t xml:space="preserve">De R$ 400.000.000.00 até R$ 500.000.000,00 </t>
  </si>
  <si>
    <t>x</t>
  </si>
  <si>
    <t xml:space="preserve">Acima de R$ 500.000.000,00 </t>
  </si>
  <si>
    <t>Seção III - Acordos Comerciais entre o Gestor e os Distribuidores da Subclasse</t>
  </si>
  <si>
    <t>Distribuição</t>
  </si>
  <si>
    <t>Gestão</t>
  </si>
  <si>
    <t>Acordos de remuneração</t>
  </si>
  <si>
    <t>Faixas de Remuneração</t>
  </si>
  <si>
    <t>Valor Fixo ou Mínimo (anual)</t>
  </si>
  <si>
    <t>Valor Fixo ou Mínimo</t>
  </si>
  <si>
    <t>Taxa de Gestão (sob o PL)</t>
  </si>
  <si>
    <t>Outras Receitas Recebidas pelo Distribuidor Pagas Diretamente pelos Essenciais</t>
  </si>
  <si>
    <t>Caso Aplicável - Condições Complementares sobre a Forma de Remuneração do Distribuidor</t>
  </si>
  <si>
    <t>Itaú</t>
  </si>
  <si>
    <t>Simulação de Cenários em Fundos de Varejo</t>
  </si>
  <si>
    <t>Taxa Total</t>
  </si>
  <si>
    <t>Rentabilidade do Fundo acima do Indexador</t>
  </si>
  <si>
    <t>Simulação de Cenário</t>
  </si>
  <si>
    <t>Investimento</t>
  </si>
  <si>
    <t>Remuneração dos Prestadores de Serviço</t>
  </si>
  <si>
    <t>Gestor</t>
  </si>
  <si>
    <t>Distribuidor</t>
  </si>
  <si>
    <t>Rateio</t>
  </si>
  <si>
    <t>% do PL</t>
  </si>
  <si>
    <t>$</t>
  </si>
  <si>
    <t>Taxa de Performance</t>
  </si>
  <si>
    <t>Performance Fundo</t>
  </si>
  <si>
    <t>Seção II - Administração Fiduciária</t>
  </si>
  <si>
    <t>Taxa de Perf</t>
  </si>
  <si>
    <t xml:space="preserve">Anbima - Sumário </t>
  </si>
  <si>
    <t xml:space="preserve"> CVM - Cenário</t>
  </si>
  <si>
    <t>Taxa de Administração</t>
  </si>
  <si>
    <t>Administrador</t>
  </si>
  <si>
    <t>Taxa Total de Administração</t>
  </si>
  <si>
    <t>Taxa Total de Performance</t>
  </si>
  <si>
    <t>Classe Única</t>
  </si>
  <si>
    <t>Armor Gestora de Recursos LTDA.</t>
  </si>
  <si>
    <t>34.176.302/0001-37</t>
  </si>
  <si>
    <t>59.281.253/0001-23</t>
  </si>
  <si>
    <t>Semestral</t>
  </si>
  <si>
    <t>Investidores em Geral</t>
  </si>
  <si>
    <t>D+0</t>
  </si>
  <si>
    <t>Distribuidor 1</t>
  </si>
  <si>
    <t xml:space="preserve">De R$ 100.000.000.00 até R$ 300.000.000,00 </t>
  </si>
  <si>
    <t xml:space="preserve">Valor Fixo ou Mínimo </t>
  </si>
  <si>
    <t>Sem Faixa</t>
  </si>
  <si>
    <t>Taxa de Adm Fid (% sobre PL)</t>
  </si>
  <si>
    <t>Tx de Performance                  (do que exceder o benchmark)</t>
  </si>
  <si>
    <t>Taxa de Distribuição (% sob o PL)</t>
  </si>
  <si>
    <t>Tx de Performance                       (do que exceder o benchmark)</t>
  </si>
  <si>
    <t>D+5</t>
  </si>
  <si>
    <t>Armor Previdência FIM</t>
  </si>
  <si>
    <t>27.706.810/0001-14</t>
  </si>
  <si>
    <t>8% do que exceder 100% o CDI</t>
  </si>
  <si>
    <t>D+6</t>
  </si>
  <si>
    <t xml:space="preserve">Distribuidor 1  </t>
  </si>
  <si>
    <t>Categoria</t>
  </si>
  <si>
    <t>Tipo de Classe</t>
  </si>
  <si>
    <t>FIF</t>
  </si>
  <si>
    <t>Classe Multimercado</t>
  </si>
  <si>
    <t>Não</t>
  </si>
  <si>
    <t>Movimentação Mínima</t>
  </si>
  <si>
    <t>Saldo Mínimo de Permanência</t>
  </si>
  <si>
    <t>Não há</t>
  </si>
  <si>
    <r>
      <t>BTG Pactual Serviços Financeiros DTVM</t>
    </r>
    <r>
      <rPr>
        <strike/>
        <sz val="11"/>
        <color rgb="FFFF0000"/>
        <rFont val="Arial"/>
        <family val="2"/>
      </rPr>
      <t>.</t>
    </r>
  </si>
  <si>
    <t>Seção I - Características da Classe / Subclasse</t>
  </si>
  <si>
    <t xml:space="preserve">Taxa Global da Classe </t>
  </si>
  <si>
    <t xml:space="preserve">Seção I - Características da Classe </t>
  </si>
  <si>
    <t>D+0 da data do pedido</t>
  </si>
  <si>
    <t>D+5 (dias corridos) da data do pedido</t>
  </si>
  <si>
    <t>D+1 (dia útil)  da data da conversão</t>
  </si>
  <si>
    <t xml:space="preserve">Taxa de Performance da Classe </t>
  </si>
  <si>
    <r>
      <t>BTG Pactual Serviços Financeiros DTVM</t>
    </r>
    <r>
      <rPr>
        <strike/>
        <sz val="11"/>
        <color rgb="FFFF0000"/>
        <rFont val="Calibri"/>
        <family val="2"/>
      </rPr>
      <t>.</t>
    </r>
  </si>
  <si>
    <t>Taxa de Estruturação de Previdência</t>
  </si>
  <si>
    <t>15% da taxa de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</si>
</sst>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%"/>
    <numFmt numFmtId="165" formatCode="&quot;R$&quot;\ #,##0.00"/>
  </numFmts>
  <fonts count="21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strike/>
      <sz val="11"/>
      <color rgb="FFFF0000"/>
      <name val="Arial"/>
      <family val="2"/>
    </font>
    <font>
      <sz val="11"/>
      <name val="Aptos Narrow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53E3E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FFFF0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41">
    <xf numFmtId="0" fontId="0" fillId="0" borderId="0" xfId="0"/>
    <xf numFmtId="0" fontId="0" fillId="2" borderId="0" xfId="0" applyFill="1"/>
    <xf numFmtId="0" fontId="0" fillId="2" borderId="25" xfId="0" applyFill="1" applyBorder="1"/>
    <xf numFmtId="0" fontId="4" fillId="4" borderId="30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0" fillId="2" borderId="40" xfId="0" applyFill="1" applyBorder="1"/>
    <xf numFmtId="0" fontId="0" fillId="2" borderId="29" xfId="0" applyFill="1" applyBorder="1"/>
    <xf numFmtId="0" fontId="0" fillId="2" borderId="9" xfId="0" applyFill="1" applyBorder="1"/>
    <xf numFmtId="0" fontId="0" fillId="2" borderId="17" xfId="0" applyFill="1" applyBorder="1"/>
    <xf numFmtId="0" fontId="0" fillId="2" borderId="42" xfId="0" applyFill="1" applyBorder="1"/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7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164" fontId="7" fillId="2" borderId="0" xfId="0" applyNumberFormat="1" applyFont="1" applyFill="1" applyAlignment="1">
      <alignment horizontal="center" vertical="center"/>
    </xf>
    <xf numFmtId="10" fontId="3" fillId="2" borderId="0" xfId="0" applyNumberFormat="1" applyFont="1" applyFill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2" borderId="4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4" fillId="4" borderId="47" xfId="0" applyFont="1" applyFill="1" applyBorder="1" applyAlignment="1">
      <alignment vertical="center" wrapText="1"/>
    </xf>
    <xf numFmtId="10" fontId="3" fillId="2" borderId="19" xfId="0" applyNumberFormat="1" applyFont="1" applyFill="1" applyBorder="1" applyAlignment="1">
      <alignment vertical="center" wrapText="1"/>
    </xf>
    <xf numFmtId="0" fontId="0" fillId="0" borderId="15" xfId="0" applyBorder="1"/>
    <xf numFmtId="0" fontId="0" fillId="0" borderId="10" xfId="0" applyBorder="1"/>
    <xf numFmtId="0" fontId="0" fillId="0" borderId="18" xfId="0" applyBorder="1"/>
    <xf numFmtId="0" fontId="4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10" fontId="3" fillId="4" borderId="27" xfId="0" applyNumberFormat="1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10" fontId="7" fillId="4" borderId="47" xfId="0" applyNumberFormat="1" applyFont="1" applyFill="1" applyBorder="1" applyAlignment="1">
      <alignment horizontal="left" vertical="center" wrapText="1"/>
    </xf>
    <xf numFmtId="0" fontId="3" fillId="4" borderId="51" xfId="0" applyFont="1" applyFill="1" applyBorder="1" applyAlignment="1">
      <alignment vertical="center" wrapText="1"/>
    </xf>
    <xf numFmtId="10" fontId="7" fillId="4" borderId="52" xfId="0" applyNumberFormat="1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5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10" fontId="3" fillId="4" borderId="46" xfId="0" applyNumberFormat="1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10" fontId="3" fillId="2" borderId="0" xfId="0" applyNumberFormat="1" applyFont="1" applyFill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4" fontId="6" fillId="4" borderId="35" xfId="0" applyNumberFormat="1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6" borderId="50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3" xfId="0" applyFont="1" applyFill="1" applyBorder="1" applyAlignment="1">
      <alignment horizontal="left" vertical="center" wrapText="1"/>
    </xf>
    <xf numFmtId="10" fontId="3" fillId="4" borderId="54" xfId="0" applyNumberFormat="1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9" fontId="3" fillId="4" borderId="54" xfId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165" fontId="7" fillId="4" borderId="12" xfId="0" applyNumberFormat="1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4" borderId="61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9" fontId="3" fillId="4" borderId="54" xfId="0" applyNumberFormat="1" applyFont="1" applyFill="1" applyBorder="1" applyAlignment="1">
      <alignment horizontal="left" vertical="center" wrapText="1"/>
    </xf>
    <xf numFmtId="0" fontId="3" fillId="2" borderId="62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vertical="center" wrapText="1"/>
    </xf>
    <xf numFmtId="0" fontId="0" fillId="3" borderId="33" xfId="0" applyFill="1" applyBorder="1" applyAlignment="1">
      <alignment horizontal="left"/>
    </xf>
    <xf numFmtId="0" fontId="0" fillId="3" borderId="48" xfId="0" applyFill="1" applyBorder="1" applyAlignment="1">
      <alignment horizontal="left"/>
    </xf>
    <xf numFmtId="0" fontId="0" fillId="3" borderId="49" xfId="0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10" fontId="7" fillId="4" borderId="46" xfId="0" applyNumberFormat="1" applyFont="1" applyFill="1" applyBorder="1" applyAlignment="1">
      <alignment horizontal="left" vertical="center" wrapText="1"/>
    </xf>
    <xf numFmtId="165" fontId="7" fillId="4" borderId="22" xfId="0" applyNumberFormat="1" applyFont="1" applyFill="1" applyBorder="1" applyAlignment="1">
      <alignment horizontal="left" vertical="center" wrapText="1"/>
    </xf>
    <xf numFmtId="165" fontId="7" fillId="4" borderId="28" xfId="0" applyNumberFormat="1" applyFont="1" applyFill="1" applyBorder="1" applyAlignment="1">
      <alignment horizontal="left" vertical="center" wrapText="1"/>
    </xf>
    <xf numFmtId="10" fontId="6" fillId="4" borderId="14" xfId="0" applyNumberFormat="1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4" fillId="6" borderId="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165" fontId="3" fillId="8" borderId="22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67" xfId="0" applyFont="1" applyFill="1" applyBorder="1" applyAlignment="1">
      <alignment vertical="center" wrapText="1"/>
    </xf>
    <xf numFmtId="0" fontId="5" fillId="2" borderId="6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8" fontId="3" fillId="4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/>
    <xf numFmtId="10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69" xfId="0" applyFont="1" applyFill="1" applyBorder="1" applyAlignment="1">
      <alignment vertical="center" wrapText="1"/>
    </xf>
    <xf numFmtId="0" fontId="5" fillId="2" borderId="70" xfId="0" applyFont="1" applyFill="1" applyBorder="1" applyAlignment="1">
      <alignment vertical="center" wrapText="1"/>
    </xf>
    <xf numFmtId="0" fontId="5" fillId="2" borderId="70" xfId="0" applyFont="1" applyFill="1" applyBorder="1" applyAlignment="1">
      <alignment vertical="center"/>
    </xf>
    <xf numFmtId="0" fontId="5" fillId="2" borderId="71" xfId="0" applyFont="1" applyFill="1" applyBorder="1" applyAlignment="1">
      <alignment vertical="center" wrapText="1"/>
    </xf>
    <xf numFmtId="0" fontId="5" fillId="2" borderId="7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9" fontId="11" fillId="2" borderId="0" xfId="0" applyNumberFormat="1" applyFont="1" applyFill="1" applyAlignment="1">
      <alignment horizontal="left"/>
    </xf>
    <xf numFmtId="0" fontId="0" fillId="2" borderId="36" xfId="0" applyFill="1" applyBorder="1"/>
    <xf numFmtId="0" fontId="0" fillId="2" borderId="1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4" borderId="20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10" fillId="2" borderId="54" xfId="0" applyFont="1" applyFill="1" applyBorder="1"/>
    <xf numFmtId="0" fontId="4" fillId="2" borderId="75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0" fillId="2" borderId="76" xfId="0" applyFill="1" applyBorder="1"/>
    <xf numFmtId="164" fontId="7" fillId="4" borderId="47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8" fontId="13" fillId="4" borderId="20" xfId="0" applyNumberFormat="1" applyFont="1" applyFill="1" applyBorder="1" applyAlignment="1">
      <alignment horizontal="left"/>
    </xf>
    <xf numFmtId="8" fontId="13" fillId="4" borderId="35" xfId="0" applyNumberFormat="1" applyFont="1" applyFill="1" applyBorder="1" applyAlignment="1">
      <alignment horizontal="left"/>
    </xf>
    <xf numFmtId="8" fontId="13" fillId="4" borderId="14" xfId="0" applyNumberFormat="1" applyFont="1" applyFill="1" applyBorder="1" applyAlignment="1">
      <alignment horizontal="left"/>
    </xf>
    <xf numFmtId="10" fontId="3" fillId="4" borderId="14" xfId="0" applyNumberFormat="1" applyFont="1" applyFill="1" applyBorder="1" applyAlignment="1">
      <alignment horizontal="left" vertical="center"/>
    </xf>
    <xf numFmtId="0" fontId="16" fillId="2" borderId="0" xfId="0" applyFont="1" applyFill="1"/>
    <xf numFmtId="0" fontId="16" fillId="2" borderId="9" xfId="0" applyFont="1" applyFill="1" applyBorder="1"/>
    <xf numFmtId="0" fontId="16" fillId="2" borderId="17" xfId="0" applyFont="1" applyFill="1" applyBorder="1"/>
    <xf numFmtId="0" fontId="16" fillId="2" borderId="29" xfId="0" applyFont="1" applyFill="1" applyBorder="1"/>
    <xf numFmtId="0" fontId="16" fillId="2" borderId="36" xfId="0" applyFont="1" applyFill="1" applyBorder="1"/>
    <xf numFmtId="0" fontId="20" fillId="2" borderId="29" xfId="0" applyFont="1" applyFill="1" applyBorder="1"/>
    <xf numFmtId="0" fontId="20" fillId="2" borderId="0" xfId="0" applyFont="1" applyFill="1"/>
    <xf numFmtId="0" fontId="4" fillId="4" borderId="37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5" borderId="44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/>
    </xf>
    <xf numFmtId="0" fontId="5" fillId="4" borderId="64" xfId="0" applyFont="1" applyFill="1" applyBorder="1" applyAlignment="1">
      <alignment horizontal="center"/>
    </xf>
    <xf numFmtId="0" fontId="5" fillId="4" borderId="65" xfId="0" applyFont="1" applyFill="1" applyBorder="1" applyAlignment="1">
      <alignment horizontal="center"/>
    </xf>
    <xf numFmtId="0" fontId="5" fillId="4" borderId="69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5" fillId="4" borderId="7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56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4" fillId="4" borderId="7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8" fontId="13" fillId="4" borderId="20" xfId="0" applyNumberFormat="1" applyFont="1" applyFill="1" applyBorder="1" applyAlignment="1">
      <alignment horizontal="left"/>
    </xf>
    <xf numFmtId="8" fontId="13" fillId="4" borderId="35" xfId="0" applyNumberFormat="1" applyFont="1" applyFill="1" applyBorder="1" applyAlignment="1">
      <alignment horizontal="left"/>
    </xf>
    <xf numFmtId="8" fontId="13" fillId="4" borderId="14" xfId="0" applyNumberFormat="1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3" fillId="4" borderId="20" xfId="0" applyFont="1" applyFill="1" applyBorder="1" applyAlignment="1">
      <alignment horizontal="left"/>
    </xf>
    <xf numFmtId="0" fontId="13" fillId="4" borderId="35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wrapText="1"/>
    </xf>
    <xf numFmtId="0" fontId="4" fillId="3" borderId="33" xfId="0" applyFont="1" applyFill="1" applyBorder="1" applyAlignment="1">
      <alignment horizontal="left" wrapText="1"/>
    </xf>
    <xf numFmtId="0" fontId="4" fillId="3" borderId="3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/>
    </xf>
    <xf numFmtId="164" fontId="6" fillId="4" borderId="4" xfId="0" applyNumberFormat="1" applyFont="1" applyFill="1" applyBorder="1" applyAlignment="1">
      <alignment horizontal="left"/>
    </xf>
    <xf numFmtId="17" fontId="7" fillId="4" borderId="20" xfId="0" applyNumberFormat="1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0" fillId="2" borderId="0" xfId="0" applyFill="1" applyProtection="1"/>
    <xf numFmtId="0" fontId="15" fillId="9" borderId="32" xfId="0" applyFont="1" applyFill="1" applyBorder="1" applyAlignment="1" applyProtection="1">
      <alignment horizontal="left"/>
    </xf>
    <xf numFmtId="0" fontId="15" fillId="9" borderId="33" xfId="0" applyFont="1" applyFill="1" applyBorder="1" applyAlignment="1" applyProtection="1">
      <alignment horizontal="left"/>
    </xf>
    <xf numFmtId="0" fontId="15" fillId="9" borderId="34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4" fillId="2" borderId="0" xfId="0" applyFont="1" applyFill="1" applyAlignment="1" applyProtection="1">
      <alignment horizontal="left" vertical="center" wrapText="1"/>
    </xf>
    <xf numFmtId="0" fontId="16" fillId="0" borderId="0" xfId="0" applyFont="1" applyProtection="1"/>
    <xf numFmtId="0" fontId="16" fillId="2" borderId="40" xfId="0" applyFont="1" applyFill="1" applyBorder="1" applyProtection="1"/>
    <xf numFmtId="0" fontId="14" fillId="4" borderId="20" xfId="0" applyFont="1" applyFill="1" applyBorder="1" applyAlignment="1" applyProtection="1">
      <alignment horizontal="left" vertical="center" wrapText="1"/>
    </xf>
    <xf numFmtId="0" fontId="14" fillId="2" borderId="20" xfId="0" applyFont="1" applyFill="1" applyBorder="1" applyAlignment="1" applyProtection="1">
      <alignment horizontal="left" vertical="center" wrapText="1"/>
    </xf>
    <xf numFmtId="17" fontId="17" fillId="4" borderId="20" xfId="0" applyNumberFormat="1" applyFont="1" applyFill="1" applyBorder="1" applyAlignment="1" applyProtection="1">
      <alignment horizontal="left" vertical="center" wrapText="1"/>
    </xf>
    <xf numFmtId="0" fontId="17" fillId="4" borderId="35" xfId="0" applyFont="1" applyFill="1" applyBorder="1" applyAlignment="1" applyProtection="1">
      <alignment horizontal="left" vertical="center" wrapText="1"/>
    </xf>
    <xf numFmtId="0" fontId="17" fillId="4" borderId="14" xfId="0" applyFont="1" applyFill="1" applyBorder="1" applyAlignment="1" applyProtection="1">
      <alignment horizontal="left" vertical="center" wrapText="1"/>
    </xf>
    <xf numFmtId="17" fontId="17" fillId="2" borderId="0" xfId="0" applyNumberFormat="1" applyFont="1" applyFill="1" applyAlignment="1" applyProtection="1">
      <alignment horizontal="left" vertical="center" wrapText="1"/>
    </xf>
    <xf numFmtId="0" fontId="14" fillId="4" borderId="20" xfId="0" applyFont="1" applyFill="1" applyBorder="1" applyAlignment="1" applyProtection="1">
      <alignment horizontal="left" vertical="center" wrapText="1"/>
    </xf>
    <xf numFmtId="0" fontId="14" fillId="4" borderId="35" xfId="0" applyFont="1" applyFill="1" applyBorder="1" applyAlignment="1" applyProtection="1">
      <alignment horizontal="left" vertical="center" wrapText="1"/>
    </xf>
    <xf numFmtId="0" fontId="14" fillId="4" borderId="14" xfId="0" applyFont="1" applyFill="1" applyBorder="1" applyAlignment="1" applyProtection="1">
      <alignment horizontal="left" vertical="center" wrapText="1"/>
    </xf>
    <xf numFmtId="0" fontId="17" fillId="2" borderId="0" xfId="0" applyFont="1" applyFill="1" applyAlignment="1" applyProtection="1">
      <alignment horizontal="left" vertical="center"/>
    </xf>
    <xf numFmtId="0" fontId="17" fillId="4" borderId="20" xfId="0" applyFont="1" applyFill="1" applyBorder="1" applyAlignment="1" applyProtection="1">
      <alignment horizontal="left" vertical="center" wrapText="1"/>
    </xf>
    <xf numFmtId="0" fontId="17" fillId="2" borderId="0" xfId="0" applyFont="1" applyFill="1" applyAlignment="1" applyProtection="1">
      <alignment horizontal="left" vertical="center" wrapText="1"/>
    </xf>
    <xf numFmtId="0" fontId="14" fillId="2" borderId="21" xfId="0" applyFont="1" applyFill="1" applyBorder="1" applyAlignment="1" applyProtection="1">
      <alignment horizontal="left" vertical="center" wrapText="1"/>
    </xf>
    <xf numFmtId="0" fontId="17" fillId="2" borderId="21" xfId="0" applyFont="1" applyFill="1" applyBorder="1" applyAlignment="1" applyProtection="1">
      <alignment horizontal="left" vertical="center" wrapText="1"/>
    </xf>
    <xf numFmtId="0" fontId="17" fillId="2" borderId="42" xfId="0" applyFont="1" applyFill="1" applyBorder="1" applyAlignment="1" applyProtection="1">
      <alignment horizontal="left" vertical="center" wrapText="1"/>
    </xf>
    <xf numFmtId="0" fontId="17" fillId="2" borderId="55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17" fillId="2" borderId="23" xfId="0" applyFont="1" applyFill="1" applyBorder="1" applyAlignment="1" applyProtection="1">
      <alignment horizontal="left" vertical="center" wrapText="1"/>
    </xf>
    <xf numFmtId="0" fontId="14" fillId="4" borderId="17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6" fillId="0" borderId="15" xfId="0" applyFont="1" applyBorder="1" applyProtection="1"/>
    <xf numFmtId="0" fontId="14" fillId="2" borderId="0" xfId="0" applyFont="1" applyFill="1" applyAlignment="1" applyProtection="1">
      <alignment horizontal="left" wrapText="1"/>
    </xf>
    <xf numFmtId="0" fontId="17" fillId="4" borderId="4" xfId="0" applyFont="1" applyFill="1" applyBorder="1" applyAlignment="1" applyProtection="1">
      <alignment horizontal="left"/>
    </xf>
    <xf numFmtId="164" fontId="17" fillId="4" borderId="4" xfId="0" applyNumberFormat="1" applyFont="1" applyFill="1" applyBorder="1" applyAlignment="1" applyProtection="1">
      <alignment horizontal="left"/>
    </xf>
    <xf numFmtId="0" fontId="17" fillId="4" borderId="20" xfId="0" applyFont="1" applyFill="1" applyBorder="1" applyAlignment="1" applyProtection="1">
      <alignment horizontal="left"/>
    </xf>
    <xf numFmtId="0" fontId="17" fillId="4" borderId="35" xfId="0" applyFont="1" applyFill="1" applyBorder="1" applyAlignment="1" applyProtection="1">
      <alignment horizontal="left"/>
    </xf>
    <xf numFmtId="0" fontId="17" fillId="4" borderId="14" xfId="0" applyFont="1" applyFill="1" applyBorder="1" applyAlignment="1" applyProtection="1">
      <alignment horizontal="left"/>
    </xf>
    <xf numFmtId="0" fontId="17" fillId="4" borderId="20" xfId="0" applyFont="1" applyFill="1" applyBorder="1" applyAlignment="1" applyProtection="1">
      <alignment horizontal="left"/>
    </xf>
    <xf numFmtId="0" fontId="17" fillId="4" borderId="35" xfId="0" applyFont="1" applyFill="1" applyBorder="1" applyAlignment="1" applyProtection="1">
      <alignment horizontal="left"/>
    </xf>
    <xf numFmtId="0" fontId="17" fillId="4" borderId="14" xfId="0" applyFont="1" applyFill="1" applyBorder="1" applyAlignment="1" applyProtection="1">
      <alignment horizontal="left"/>
    </xf>
    <xf numFmtId="8" fontId="17" fillId="4" borderId="20" xfId="0" applyNumberFormat="1" applyFont="1" applyFill="1" applyBorder="1" applyAlignment="1" applyProtection="1">
      <alignment horizontal="left"/>
    </xf>
    <xf numFmtId="8" fontId="17" fillId="4" borderId="35" xfId="0" applyNumberFormat="1" applyFont="1" applyFill="1" applyBorder="1" applyAlignment="1" applyProtection="1">
      <alignment horizontal="left"/>
    </xf>
    <xf numFmtId="8" fontId="17" fillId="4" borderId="14" xfId="0" applyNumberFormat="1" applyFont="1" applyFill="1" applyBorder="1" applyAlignment="1" applyProtection="1">
      <alignment horizontal="left"/>
    </xf>
    <xf numFmtId="8" fontId="17" fillId="4" borderId="20" xfId="0" applyNumberFormat="1" applyFont="1" applyFill="1" applyBorder="1" applyAlignment="1" applyProtection="1">
      <alignment horizontal="left"/>
    </xf>
    <xf numFmtId="8" fontId="17" fillId="4" borderId="35" xfId="0" applyNumberFormat="1" applyFont="1" applyFill="1" applyBorder="1" applyAlignment="1" applyProtection="1">
      <alignment horizontal="left"/>
    </xf>
    <xf numFmtId="8" fontId="17" fillId="4" borderId="14" xfId="0" applyNumberFormat="1" applyFont="1" applyFill="1" applyBorder="1" applyAlignment="1" applyProtection="1">
      <alignment horizontal="left"/>
    </xf>
    <xf numFmtId="0" fontId="16" fillId="4" borderId="4" xfId="0" applyFont="1" applyFill="1" applyBorder="1" applyAlignment="1" applyProtection="1">
      <alignment horizontal="left"/>
    </xf>
    <xf numFmtId="0" fontId="16" fillId="4" borderId="20" xfId="0" applyFont="1" applyFill="1" applyBorder="1" applyProtection="1"/>
    <xf numFmtId="0" fontId="16" fillId="4" borderId="35" xfId="0" applyFont="1" applyFill="1" applyBorder="1" applyProtection="1"/>
    <xf numFmtId="0" fontId="16" fillId="4" borderId="14" xfId="0" applyFont="1" applyFill="1" applyBorder="1" applyProtection="1"/>
    <xf numFmtId="0" fontId="16" fillId="2" borderId="9" xfId="0" applyFont="1" applyFill="1" applyBorder="1" applyProtection="1"/>
    <xf numFmtId="0" fontId="16" fillId="2" borderId="17" xfId="0" applyFont="1" applyFill="1" applyBorder="1" applyProtection="1"/>
    <xf numFmtId="0" fontId="0" fillId="2" borderId="29" xfId="0" applyFill="1" applyBorder="1" applyProtection="1"/>
    <xf numFmtId="0" fontId="14" fillId="4" borderId="19" xfId="0" applyFont="1" applyFill="1" applyBorder="1" applyAlignment="1" applyProtection="1">
      <alignment horizontal="center" vertical="center"/>
    </xf>
    <xf numFmtId="0" fontId="14" fillId="2" borderId="42" xfId="0" applyFont="1" applyFill="1" applyBorder="1" applyAlignment="1" applyProtection="1">
      <alignment horizontal="left" vertical="center"/>
    </xf>
    <xf numFmtId="0" fontId="14" fillId="4" borderId="35" xfId="0" applyFont="1" applyFill="1" applyBorder="1" applyAlignment="1" applyProtection="1">
      <alignment horizontal="left" vertical="center" wrapText="1"/>
    </xf>
    <xf numFmtId="0" fontId="14" fillId="4" borderId="14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4" fillId="4" borderId="17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left" vertical="center"/>
    </xf>
    <xf numFmtId="0" fontId="17" fillId="4" borderId="35" xfId="0" applyFont="1" applyFill="1" applyBorder="1" applyAlignment="1" applyProtection="1">
      <alignment horizontal="left" vertical="center" wrapText="1"/>
    </xf>
    <xf numFmtId="10" fontId="17" fillId="4" borderId="14" xfId="0" applyNumberFormat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14" fillId="4" borderId="20" xfId="0" applyFont="1" applyFill="1" applyBorder="1" applyAlignment="1" applyProtection="1">
      <alignment horizontal="center" wrapText="1"/>
    </xf>
    <xf numFmtId="0" fontId="16" fillId="0" borderId="10" xfId="0" applyFont="1" applyBorder="1" applyProtection="1"/>
    <xf numFmtId="0" fontId="16" fillId="2" borderId="42" xfId="0" applyFont="1" applyFill="1" applyBorder="1" applyProtection="1"/>
    <xf numFmtId="0" fontId="16" fillId="0" borderId="18" xfId="0" applyFont="1" applyBorder="1" applyProtection="1"/>
    <xf numFmtId="0" fontId="14" fillId="4" borderId="63" xfId="0" applyFont="1" applyFill="1" applyBorder="1" applyAlignment="1" applyProtection="1">
      <alignment horizontal="center"/>
    </xf>
    <xf numFmtId="0" fontId="14" fillId="4" borderId="64" xfId="0" applyFont="1" applyFill="1" applyBorder="1" applyAlignment="1" applyProtection="1">
      <alignment horizontal="center"/>
    </xf>
    <xf numFmtId="0" fontId="14" fillId="4" borderId="65" xfId="0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4" fillId="4" borderId="69" xfId="0" applyFont="1" applyFill="1" applyBorder="1" applyAlignment="1" applyProtection="1">
      <alignment horizontal="center"/>
    </xf>
    <xf numFmtId="0" fontId="14" fillId="4" borderId="70" xfId="0" applyFont="1" applyFill="1" applyBorder="1" applyAlignment="1" applyProtection="1">
      <alignment horizontal="center"/>
    </xf>
    <xf numFmtId="0" fontId="14" fillId="4" borderId="73" xfId="0" applyFont="1" applyFill="1" applyBorder="1" applyAlignment="1" applyProtection="1">
      <alignment horizontal="center"/>
    </xf>
    <xf numFmtId="0" fontId="14" fillId="4" borderId="74" xfId="0" applyFont="1" applyFill="1" applyBorder="1" applyAlignment="1" applyProtection="1">
      <alignment horizontal="center"/>
    </xf>
    <xf numFmtId="0" fontId="14" fillId="2" borderId="66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0" fontId="14" fillId="2" borderId="67" xfId="0" applyFont="1" applyFill="1" applyBorder="1" applyAlignment="1" applyProtection="1">
      <alignment vertical="center" wrapText="1"/>
    </xf>
    <xf numFmtId="0" fontId="14" fillId="2" borderId="72" xfId="0" applyFont="1" applyFill="1" applyBorder="1" applyAlignment="1" applyProtection="1">
      <alignment vertical="center" wrapText="1"/>
    </xf>
    <xf numFmtId="0" fontId="14" fillId="2" borderId="20" xfId="0" applyFont="1" applyFill="1" applyBorder="1" applyAlignment="1" applyProtection="1">
      <alignment vertical="center" wrapText="1"/>
    </xf>
    <xf numFmtId="0" fontId="14" fillId="2" borderId="69" xfId="0" applyFont="1" applyFill="1" applyBorder="1" applyAlignment="1" applyProtection="1">
      <alignment vertical="center" wrapText="1"/>
    </xf>
    <xf numFmtId="0" fontId="14" fillId="2" borderId="70" xfId="0" applyFont="1" applyFill="1" applyBorder="1" applyAlignment="1" applyProtection="1">
      <alignment vertical="center" wrapText="1"/>
    </xf>
    <xf numFmtId="0" fontId="14" fillId="2" borderId="70" xfId="0" applyFont="1" applyFill="1" applyBorder="1" applyAlignment="1" applyProtection="1">
      <alignment vertical="center"/>
    </xf>
    <xf numFmtId="0" fontId="14" fillId="2" borderId="71" xfId="0" applyFont="1" applyFill="1" applyBorder="1" applyAlignment="1" applyProtection="1">
      <alignment vertical="center" wrapText="1"/>
    </xf>
    <xf numFmtId="0" fontId="14" fillId="4" borderId="68" xfId="0" applyFont="1" applyFill="1" applyBorder="1" applyAlignment="1" applyProtection="1">
      <alignment horizontal="left" vertical="center" wrapText="1"/>
    </xf>
    <xf numFmtId="0" fontId="14" fillId="2" borderId="35" xfId="0" applyFont="1" applyFill="1" applyBorder="1" applyAlignment="1" applyProtection="1">
      <alignment horizontal="left" vertical="center" wrapText="1"/>
    </xf>
    <xf numFmtId="0" fontId="17" fillId="4" borderId="4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8" fontId="17" fillId="4" borderId="4" xfId="0" applyNumberFormat="1" applyFont="1" applyFill="1" applyBorder="1" applyAlignment="1" applyProtection="1">
      <alignment horizontal="left"/>
    </xf>
    <xf numFmtId="0" fontId="14" fillId="2" borderId="0" xfId="0" applyFont="1" applyFill="1" applyProtection="1"/>
    <xf numFmtId="10" fontId="17" fillId="4" borderId="4" xfId="1" applyNumberFormat="1" applyFont="1" applyFill="1" applyBorder="1" applyAlignment="1" applyProtection="1">
      <alignment horizontal="left"/>
    </xf>
    <xf numFmtId="164" fontId="19" fillId="2" borderId="40" xfId="0" applyNumberFormat="1" applyFont="1" applyFill="1" applyBorder="1" applyAlignment="1" applyProtection="1">
      <alignment horizontal="center" vertical="center"/>
    </xf>
    <xf numFmtId="164" fontId="17" fillId="4" borderId="4" xfId="1" applyNumberFormat="1" applyFont="1" applyFill="1" applyBorder="1" applyAlignment="1" applyProtection="1">
      <alignment horizontal="left"/>
    </xf>
    <xf numFmtId="164" fontId="19" fillId="2" borderId="0" xfId="0" applyNumberFormat="1" applyFont="1" applyFill="1" applyAlignment="1" applyProtection="1">
      <alignment horizontal="center" vertical="center"/>
    </xf>
    <xf numFmtId="0" fontId="19" fillId="2" borderId="4" xfId="0" applyFont="1" applyFill="1" applyBorder="1" applyProtection="1"/>
    <xf numFmtId="10" fontId="17" fillId="4" borderId="14" xfId="0" applyNumberFormat="1" applyFont="1" applyFill="1" applyBorder="1" applyAlignment="1" applyProtection="1">
      <alignment horizontal="left" vertical="center"/>
    </xf>
    <xf numFmtId="10" fontId="19" fillId="2" borderId="4" xfId="0" applyNumberFormat="1" applyFont="1" applyFill="1" applyBorder="1" applyAlignment="1" applyProtection="1">
      <alignment horizontal="center" vertical="center"/>
    </xf>
    <xf numFmtId="164" fontId="19" fillId="2" borderId="4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/>
    </xf>
    <xf numFmtId="0" fontId="16" fillId="4" borderId="4" xfId="0" applyFont="1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5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79376</xdr:rowOff>
    </xdr:from>
    <xdr:to>
      <xdr:col>1</xdr:col>
      <xdr:colOff>1938867</xdr:colOff>
      <xdr:row>4</xdr:row>
      <xdr:rowOff>49106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D6108D-BC9B-4CEB-8409-AB66F6C94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79376"/>
          <a:ext cx="1914525" cy="731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79376</xdr:rowOff>
    </xdr:from>
    <xdr:to>
      <xdr:col>1</xdr:col>
      <xdr:colOff>1938867</xdr:colOff>
      <xdr:row>4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376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D6871-CFA2-42BF-8008-B9183D713F9A}">
  <dimension ref="A1:AK291"/>
  <sheetViews>
    <sheetView topLeftCell="A43" zoomScale="90" zoomScaleNormal="90" workbookViewId="0">
      <selection activeCell="B71" sqref="B71:B72"/>
    </sheetView>
  </sheetViews>
  <sheetFormatPr defaultRowHeight="15" x14ac:dyDescent="0.25"/>
  <cols>
    <col min="1" max="1" width="2" style="1" customWidth="1"/>
    <col min="2" max="2" width="50.85546875" customWidth="1"/>
    <col min="3" max="3" width="1" style="1" customWidth="1"/>
    <col min="4" max="4" width="47.85546875" bestFit="1" customWidth="1"/>
    <col min="5" max="5" width="1.140625" style="1" customWidth="1"/>
    <col min="6" max="6" width="28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1.28515625" style="1" customWidth="1"/>
    <col min="18" max="18" width="16.42578125" style="1" customWidth="1"/>
    <col min="19" max="19" width="4.28515625" style="1" customWidth="1"/>
    <col min="20" max="20" width="21.28515625" style="1" customWidth="1"/>
    <col min="21" max="21" width="2.5703125" style="1" customWidth="1"/>
    <col min="22" max="22" width="37.85546875" style="1" customWidth="1"/>
    <col min="23" max="23" width="50.42578125" style="1" customWidth="1"/>
    <col min="24" max="37" width="9.140625" style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>
      <c r="A6" s="2"/>
      <c r="B6" s="120" t="s">
        <v>61</v>
      </c>
      <c r="C6" s="20"/>
    </row>
    <row r="7" spans="1:15" x14ac:dyDescent="0.25">
      <c r="B7" s="210" t="s">
        <v>6</v>
      </c>
      <c r="C7" s="211"/>
      <c r="D7" s="211"/>
      <c r="E7" s="211"/>
      <c r="F7" s="211"/>
      <c r="G7" s="211"/>
      <c r="H7" s="211"/>
      <c r="I7" s="211"/>
      <c r="J7" s="212"/>
      <c r="O7" s="20"/>
    </row>
    <row r="8" spans="1:15" ht="6" customHeight="1" x14ac:dyDescent="0.25">
      <c r="F8" s="6"/>
      <c r="J8" s="6"/>
    </row>
    <row r="9" spans="1:15" x14ac:dyDescent="0.25">
      <c r="B9" s="17" t="s">
        <v>1</v>
      </c>
      <c r="C9" s="148"/>
      <c r="D9" s="234">
        <v>45627</v>
      </c>
      <c r="E9" s="235"/>
      <c r="F9" s="235"/>
      <c r="G9" s="235"/>
      <c r="H9" s="235"/>
      <c r="I9" s="235"/>
      <c r="J9" s="236"/>
      <c r="K9" s="24"/>
    </row>
    <row r="10" spans="1:15" x14ac:dyDescent="0.25">
      <c r="B10" s="17" t="s">
        <v>7</v>
      </c>
      <c r="C10" s="148"/>
      <c r="D10" s="226" t="s">
        <v>83</v>
      </c>
      <c r="E10" s="227"/>
      <c r="F10" s="227"/>
      <c r="G10" s="227"/>
      <c r="H10" s="227"/>
      <c r="I10" s="227"/>
      <c r="J10" s="228"/>
      <c r="K10" s="25"/>
    </row>
    <row r="11" spans="1:15" x14ac:dyDescent="0.25">
      <c r="B11" s="17" t="s">
        <v>0</v>
      </c>
      <c r="C11" s="148"/>
      <c r="D11" s="226" t="s">
        <v>84</v>
      </c>
      <c r="E11" s="227"/>
      <c r="F11" s="227"/>
      <c r="G11" s="227"/>
      <c r="H11" s="227"/>
      <c r="I11" s="227"/>
      <c r="J11" s="228"/>
      <c r="K11" s="26"/>
    </row>
    <row r="12" spans="1:15" s="1" customFormat="1" ht="6" customHeight="1" x14ac:dyDescent="0.25">
      <c r="B12" s="77"/>
      <c r="C12" s="77"/>
      <c r="D12" s="80"/>
      <c r="E12" s="81"/>
      <c r="F12" s="81"/>
      <c r="G12" s="81"/>
      <c r="H12" s="81"/>
      <c r="I12" s="81"/>
      <c r="J12" s="82"/>
      <c r="K12" s="26"/>
    </row>
    <row r="13" spans="1:15" x14ac:dyDescent="0.25">
      <c r="B13" s="79" t="s">
        <v>8</v>
      </c>
      <c r="C13" s="147"/>
      <c r="D13" s="237"/>
      <c r="E13" s="238"/>
      <c r="F13" s="238"/>
      <c r="G13" s="238"/>
      <c r="H13" s="238"/>
      <c r="I13" s="238"/>
      <c r="J13" s="239"/>
      <c r="K13" s="26"/>
    </row>
    <row r="14" spans="1:15" s="1" customFormat="1" ht="5.25" customHeight="1" x14ac:dyDescent="0.25">
      <c r="B14" s="20"/>
      <c r="C14" s="20"/>
      <c r="D14" s="121"/>
      <c r="E14" s="122"/>
      <c r="F14" s="122"/>
      <c r="G14" s="122"/>
      <c r="H14" s="122"/>
      <c r="I14" s="122"/>
      <c r="J14" s="122"/>
      <c r="K14" s="26"/>
    </row>
    <row r="15" spans="1:15" x14ac:dyDescent="0.25">
      <c r="B15" s="78" t="s">
        <v>2</v>
      </c>
      <c r="C15" s="85"/>
      <c r="D15" s="226" t="s">
        <v>68</v>
      </c>
      <c r="E15" s="227"/>
      <c r="F15" s="227"/>
      <c r="G15" s="227"/>
      <c r="H15" s="227"/>
      <c r="I15" s="227"/>
      <c r="J15" s="228"/>
      <c r="K15" s="26"/>
    </row>
    <row r="16" spans="1:15" x14ac:dyDescent="0.25">
      <c r="B16" s="17" t="s">
        <v>3</v>
      </c>
      <c r="C16" s="148"/>
      <c r="D16" s="226" t="s">
        <v>69</v>
      </c>
      <c r="E16" s="227"/>
      <c r="F16" s="227"/>
      <c r="G16" s="227"/>
      <c r="H16" s="227"/>
      <c r="I16" s="227"/>
      <c r="J16" s="228"/>
      <c r="K16" s="26"/>
    </row>
    <row r="17" spans="2:11" x14ac:dyDescent="0.25">
      <c r="B17" s="17" t="s">
        <v>4</v>
      </c>
      <c r="C17" s="148"/>
      <c r="D17" s="226" t="s">
        <v>96</v>
      </c>
      <c r="E17" s="227"/>
      <c r="F17" s="227"/>
      <c r="G17" s="227"/>
      <c r="H17" s="227"/>
      <c r="I17" s="227"/>
      <c r="J17" s="228"/>
      <c r="K17" s="26"/>
    </row>
    <row r="18" spans="2:11" x14ac:dyDescent="0.25">
      <c r="B18" s="17" t="s">
        <v>5</v>
      </c>
      <c r="C18" s="148"/>
      <c r="D18" s="226" t="s">
        <v>70</v>
      </c>
      <c r="E18" s="227"/>
      <c r="F18" s="227"/>
      <c r="G18" s="227"/>
      <c r="H18" s="227"/>
      <c r="I18" s="227"/>
      <c r="J18" s="228"/>
      <c r="K18" s="26"/>
    </row>
    <row r="19" spans="2:11" s="1" customFormat="1" x14ac:dyDescent="0.25">
      <c r="B19" s="20"/>
      <c r="C19" s="20"/>
      <c r="D19" s="80"/>
      <c r="E19" s="26"/>
      <c r="F19" s="26"/>
      <c r="G19" s="26"/>
      <c r="H19" s="26"/>
      <c r="I19" s="26"/>
      <c r="J19" s="26"/>
      <c r="K19" s="26"/>
    </row>
    <row r="20" spans="2:11" ht="6" customHeight="1" x14ac:dyDescent="0.25">
      <c r="D20" s="54"/>
    </row>
    <row r="21" spans="2:11" ht="15.75" x14ac:dyDescent="0.25">
      <c r="B21" s="229" t="s">
        <v>97</v>
      </c>
      <c r="C21" s="230"/>
      <c r="D21" s="230"/>
      <c r="E21" s="230"/>
      <c r="F21" s="230"/>
      <c r="G21" s="230"/>
      <c r="H21" s="230"/>
      <c r="I21" s="230"/>
      <c r="J21" s="231"/>
      <c r="K21" s="5"/>
    </row>
    <row r="22" spans="2:11" s="1" customFormat="1" ht="5.25" customHeight="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2:11" x14ac:dyDescent="0.25">
      <c r="B23" s="17" t="s">
        <v>9</v>
      </c>
      <c r="C23" s="148"/>
      <c r="D23" s="232" t="s">
        <v>67</v>
      </c>
      <c r="E23" s="232"/>
      <c r="F23" s="232"/>
      <c r="G23" s="232"/>
      <c r="H23" s="232"/>
      <c r="I23" s="232"/>
      <c r="J23" s="232"/>
    </row>
    <row r="24" spans="2:11" x14ac:dyDescent="0.25">
      <c r="B24" s="17" t="s">
        <v>10</v>
      </c>
      <c r="C24" s="148"/>
      <c r="D24" s="232" t="s">
        <v>84</v>
      </c>
      <c r="E24" s="232"/>
      <c r="F24" s="232"/>
      <c r="G24" s="232"/>
      <c r="H24" s="232"/>
      <c r="I24" s="232"/>
      <c r="J24" s="232"/>
    </row>
    <row r="25" spans="2:11" x14ac:dyDescent="0.25">
      <c r="B25" s="17" t="s">
        <v>11</v>
      </c>
      <c r="C25" s="148"/>
      <c r="D25" s="232" t="s">
        <v>12</v>
      </c>
      <c r="E25" s="232"/>
      <c r="F25" s="232"/>
      <c r="G25" s="232"/>
      <c r="H25" s="232"/>
      <c r="I25" s="232"/>
      <c r="J25" s="232"/>
    </row>
    <row r="26" spans="2:11" x14ac:dyDescent="0.25">
      <c r="B26" s="17" t="s">
        <v>13</v>
      </c>
      <c r="C26" s="148"/>
      <c r="D26" s="232" t="s">
        <v>12</v>
      </c>
      <c r="E26" s="232"/>
      <c r="F26" s="232"/>
      <c r="G26" s="232"/>
      <c r="H26" s="232"/>
      <c r="I26" s="232"/>
      <c r="J26" s="232"/>
    </row>
    <row r="27" spans="2:11" x14ac:dyDescent="0.25">
      <c r="B27" s="17" t="s">
        <v>14</v>
      </c>
      <c r="C27" s="148"/>
      <c r="D27" s="233">
        <v>5.0000000000000001E-3</v>
      </c>
      <c r="E27" s="233"/>
      <c r="F27" s="233"/>
      <c r="G27" s="233"/>
      <c r="H27" s="233"/>
      <c r="I27" s="233"/>
      <c r="J27" s="233"/>
    </row>
    <row r="28" spans="2:11" x14ac:dyDescent="0.25">
      <c r="B28" s="17" t="s">
        <v>15</v>
      </c>
      <c r="C28" s="148"/>
      <c r="D28" s="232" t="s">
        <v>85</v>
      </c>
      <c r="E28" s="232"/>
      <c r="F28" s="232"/>
      <c r="G28" s="232"/>
      <c r="H28" s="232"/>
      <c r="I28" s="232"/>
      <c r="J28" s="232"/>
    </row>
    <row r="29" spans="2:11" x14ac:dyDescent="0.25">
      <c r="B29" s="17" t="s">
        <v>16</v>
      </c>
      <c r="C29" s="148"/>
      <c r="D29" s="232" t="s">
        <v>71</v>
      </c>
      <c r="E29" s="232"/>
      <c r="F29" s="232"/>
      <c r="G29" s="232"/>
      <c r="H29" s="232"/>
      <c r="I29" s="232"/>
      <c r="J29" s="232"/>
    </row>
    <row r="30" spans="2:11" x14ac:dyDescent="0.25">
      <c r="B30" s="17" t="s">
        <v>17</v>
      </c>
      <c r="C30" s="148"/>
      <c r="D30" s="223" t="s">
        <v>72</v>
      </c>
      <c r="E30" s="224"/>
      <c r="F30" s="224"/>
      <c r="G30" s="224"/>
      <c r="H30" s="224"/>
      <c r="I30" s="224"/>
      <c r="J30" s="225"/>
    </row>
    <row r="31" spans="2:11" x14ac:dyDescent="0.25">
      <c r="B31" s="17" t="s">
        <v>88</v>
      </c>
      <c r="C31" s="148"/>
      <c r="D31" s="162" t="s">
        <v>90</v>
      </c>
      <c r="E31" s="163"/>
      <c r="F31" s="163"/>
      <c r="G31" s="163"/>
      <c r="H31" s="163"/>
      <c r="I31" s="163"/>
      <c r="J31" s="164"/>
    </row>
    <row r="32" spans="2:11" x14ac:dyDescent="0.25">
      <c r="B32" s="17" t="s">
        <v>89</v>
      </c>
      <c r="C32" s="148"/>
      <c r="D32" s="162" t="s">
        <v>91</v>
      </c>
      <c r="E32" s="163"/>
      <c r="F32" s="163"/>
      <c r="G32" s="163"/>
      <c r="H32" s="163"/>
      <c r="I32" s="163"/>
      <c r="J32" s="164"/>
    </row>
    <row r="33" spans="1:11" x14ac:dyDescent="0.25">
      <c r="B33" s="17" t="s">
        <v>18</v>
      </c>
      <c r="C33" s="148"/>
      <c r="D33" s="213">
        <v>1000</v>
      </c>
      <c r="E33" s="214"/>
      <c r="F33" s="214"/>
      <c r="G33" s="214"/>
      <c r="H33" s="214"/>
      <c r="I33" s="214"/>
      <c r="J33" s="215"/>
    </row>
    <row r="34" spans="1:11" x14ac:dyDescent="0.25">
      <c r="B34" s="17" t="s">
        <v>93</v>
      </c>
      <c r="C34" s="148"/>
      <c r="D34" s="165" t="s">
        <v>95</v>
      </c>
      <c r="E34" s="166"/>
      <c r="F34" s="166"/>
      <c r="G34" s="166"/>
      <c r="H34" s="166"/>
      <c r="I34" s="166"/>
      <c r="J34" s="167"/>
    </row>
    <row r="35" spans="1:11" x14ac:dyDescent="0.25">
      <c r="B35" s="17" t="s">
        <v>94</v>
      </c>
      <c r="C35" s="148"/>
      <c r="D35" s="165" t="s">
        <v>95</v>
      </c>
      <c r="E35" s="166"/>
      <c r="F35" s="166"/>
      <c r="G35" s="166"/>
      <c r="H35" s="166"/>
      <c r="I35" s="166"/>
      <c r="J35" s="167"/>
    </row>
    <row r="36" spans="1:11" x14ac:dyDescent="0.25">
      <c r="B36" s="17" t="s">
        <v>19</v>
      </c>
      <c r="C36" s="148"/>
      <c r="D36" s="216" t="s">
        <v>73</v>
      </c>
      <c r="E36" s="216"/>
      <c r="F36" s="216"/>
      <c r="G36" s="216"/>
      <c r="H36" s="216"/>
      <c r="I36" s="216"/>
      <c r="J36" s="216"/>
    </row>
    <row r="37" spans="1:11" x14ac:dyDescent="0.25">
      <c r="B37" s="17" t="s">
        <v>20</v>
      </c>
      <c r="C37" s="148"/>
      <c r="D37" s="216" t="s">
        <v>82</v>
      </c>
      <c r="E37" s="216"/>
      <c r="F37" s="216"/>
      <c r="G37" s="216"/>
      <c r="H37" s="216"/>
      <c r="I37" s="216"/>
      <c r="J37" s="216"/>
    </row>
    <row r="38" spans="1:11" x14ac:dyDescent="0.25">
      <c r="B38" s="17" t="s">
        <v>21</v>
      </c>
      <c r="C38" s="148"/>
      <c r="D38" s="216" t="s">
        <v>86</v>
      </c>
      <c r="E38" s="216"/>
      <c r="F38" s="216"/>
      <c r="G38" s="216"/>
      <c r="H38" s="216"/>
      <c r="I38" s="216"/>
      <c r="J38" s="216"/>
    </row>
    <row r="39" spans="1:11" x14ac:dyDescent="0.25">
      <c r="B39" s="17" t="s">
        <v>22</v>
      </c>
      <c r="C39" s="148"/>
      <c r="D39" s="217" t="s">
        <v>92</v>
      </c>
      <c r="E39" s="218"/>
      <c r="F39" s="218"/>
      <c r="G39" s="218"/>
      <c r="H39" s="218"/>
      <c r="I39" s="218"/>
      <c r="J39" s="219"/>
    </row>
    <row r="40" spans="1:11" x14ac:dyDescent="0.25">
      <c r="B40" s="17" t="s">
        <v>23</v>
      </c>
      <c r="C40" s="148"/>
      <c r="D40" s="217" t="s">
        <v>92</v>
      </c>
      <c r="E40" s="218"/>
      <c r="F40" s="218"/>
      <c r="G40" s="218"/>
      <c r="H40" s="218"/>
      <c r="I40" s="218"/>
      <c r="J40" s="219"/>
    </row>
    <row r="41" spans="1:11" x14ac:dyDescent="0.25">
      <c r="B41" s="17" t="s">
        <v>24</v>
      </c>
      <c r="C41" s="148"/>
      <c r="D41" s="217" t="s">
        <v>92</v>
      </c>
      <c r="E41" s="218"/>
      <c r="F41" s="218"/>
      <c r="G41" s="218"/>
      <c r="H41" s="218"/>
      <c r="I41" s="218"/>
      <c r="J41" s="219"/>
    </row>
    <row r="42" spans="1:11" x14ac:dyDescent="0.25">
      <c r="B42" s="17" t="s">
        <v>25</v>
      </c>
      <c r="C42" s="148"/>
      <c r="D42" s="217" t="s">
        <v>92</v>
      </c>
      <c r="E42" s="218"/>
      <c r="F42" s="218"/>
      <c r="G42" s="218"/>
      <c r="H42" s="218"/>
      <c r="I42" s="218"/>
      <c r="J42" s="219"/>
    </row>
    <row r="43" spans="1:11" x14ac:dyDescent="0.25">
      <c r="B43" s="17" t="s">
        <v>26</v>
      </c>
      <c r="C43" s="148"/>
      <c r="D43" s="217" t="s">
        <v>92</v>
      </c>
      <c r="E43" s="218"/>
      <c r="F43" s="218"/>
      <c r="G43" s="218"/>
      <c r="H43" s="218"/>
      <c r="I43" s="218"/>
      <c r="J43" s="219"/>
    </row>
    <row r="44" spans="1:11" s="1" customFormat="1" ht="6" customHeight="1" x14ac:dyDescent="0.25"/>
    <row r="45" spans="1:11" x14ac:dyDescent="0.25">
      <c r="B45" s="210" t="s">
        <v>59</v>
      </c>
      <c r="C45" s="211"/>
      <c r="D45" s="211"/>
      <c r="E45" s="211"/>
      <c r="F45" s="211"/>
      <c r="G45" s="211"/>
      <c r="H45" s="211"/>
      <c r="I45" s="211"/>
      <c r="J45" s="212"/>
    </row>
    <row r="46" spans="1:11" s="1" customFormat="1" ht="6.75" customHeight="1" x14ac:dyDescent="0.25">
      <c r="D46" s="6"/>
      <c r="F46" s="6"/>
      <c r="H46" s="8"/>
      <c r="I46" s="9"/>
      <c r="J46" s="9"/>
    </row>
    <row r="47" spans="1:11" x14ac:dyDescent="0.25">
      <c r="A47" s="7"/>
      <c r="B47" s="220" t="s">
        <v>27</v>
      </c>
      <c r="C47" s="149"/>
      <c r="D47" s="37" t="s">
        <v>28</v>
      </c>
      <c r="E47" s="20"/>
      <c r="F47" s="37" t="s">
        <v>76</v>
      </c>
      <c r="G47" s="20"/>
      <c r="H47" s="19" t="s">
        <v>78</v>
      </c>
      <c r="I47" s="14"/>
      <c r="J47" s="17" t="s">
        <v>29</v>
      </c>
      <c r="K47" s="20"/>
    </row>
    <row r="48" spans="1:11" x14ac:dyDescent="0.25">
      <c r="A48" s="7"/>
      <c r="B48" s="221"/>
      <c r="C48" s="150"/>
      <c r="D48" s="38" t="s">
        <v>30</v>
      </c>
      <c r="E48" s="27"/>
      <c r="F48" s="83">
        <v>4580.49</v>
      </c>
      <c r="G48" s="27"/>
      <c r="H48" s="118">
        <v>1.2999999999999999E-3</v>
      </c>
      <c r="I48" s="15"/>
      <c r="J48" s="28"/>
      <c r="K48" s="27"/>
    </row>
    <row r="49" spans="1:26" ht="39" customHeight="1" x14ac:dyDescent="0.25">
      <c r="A49" s="7"/>
      <c r="B49" s="221"/>
      <c r="C49" s="150"/>
      <c r="D49" s="38" t="s">
        <v>75</v>
      </c>
      <c r="E49" s="27"/>
      <c r="F49" s="38"/>
      <c r="G49" s="27"/>
      <c r="H49" s="118">
        <v>1.1999999999999999E-3</v>
      </c>
      <c r="I49" s="15"/>
      <c r="J49" s="28"/>
      <c r="K49" s="27"/>
    </row>
    <row r="50" spans="1:26" ht="32.25" customHeight="1" x14ac:dyDescent="0.25">
      <c r="A50" s="7"/>
      <c r="B50" s="221"/>
      <c r="C50" s="150"/>
      <c r="D50" s="38" t="s">
        <v>31</v>
      </c>
      <c r="E50" s="27"/>
      <c r="F50" s="38"/>
      <c r="G50" s="27"/>
      <c r="H50" s="118">
        <v>1.1000000000000001E-3</v>
      </c>
      <c r="I50" s="15"/>
      <c r="J50" s="28"/>
      <c r="K50" s="27"/>
    </row>
    <row r="51" spans="1:26" ht="31.5" customHeight="1" x14ac:dyDescent="0.25">
      <c r="A51" s="7"/>
      <c r="B51" s="221"/>
      <c r="C51" s="150"/>
      <c r="D51" s="38" t="s">
        <v>32</v>
      </c>
      <c r="E51" s="27"/>
      <c r="F51" s="38"/>
      <c r="G51" s="27"/>
      <c r="H51" s="118">
        <v>8.9999999999999998E-4</v>
      </c>
      <c r="I51" s="15"/>
      <c r="J51" s="28"/>
      <c r="K51" s="27"/>
    </row>
    <row r="52" spans="1:26" x14ac:dyDescent="0.25">
      <c r="A52" s="7"/>
      <c r="B52" s="222"/>
      <c r="C52" s="151"/>
      <c r="D52" s="38" t="s">
        <v>34</v>
      </c>
      <c r="E52" s="27"/>
      <c r="F52" s="38"/>
      <c r="G52" s="27"/>
      <c r="H52" s="118">
        <v>6.9999999999999999E-4</v>
      </c>
      <c r="I52" s="15"/>
      <c r="J52" s="146" t="s">
        <v>33</v>
      </c>
      <c r="K52" s="27"/>
    </row>
    <row r="53" spans="1:26" ht="6" customHeight="1" x14ac:dyDescent="0.25">
      <c r="B53" s="55"/>
      <c r="F53" s="10"/>
      <c r="H53" s="10"/>
      <c r="I53" s="10"/>
      <c r="J53" s="10"/>
    </row>
    <row r="54" spans="1:26" x14ac:dyDescent="0.25">
      <c r="B54" s="210" t="s">
        <v>35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2"/>
    </row>
    <row r="55" spans="1:26" ht="6" customHeight="1" thickBot="1" x14ac:dyDescent="0.3">
      <c r="D55" s="56"/>
    </row>
    <row r="56" spans="1:26" ht="15.75" thickBot="1" x14ac:dyDescent="0.3">
      <c r="B56" s="195" t="s">
        <v>36</v>
      </c>
      <c r="C56" s="196"/>
      <c r="D56" s="196"/>
      <c r="E56" s="196"/>
      <c r="F56" s="196"/>
      <c r="G56" s="196"/>
      <c r="H56" s="196"/>
      <c r="I56" s="196"/>
      <c r="J56" s="197"/>
      <c r="K56" s="29"/>
      <c r="L56" s="198" t="s">
        <v>37</v>
      </c>
      <c r="M56" s="199"/>
      <c r="N56" s="200"/>
      <c r="O56" s="200"/>
      <c r="P56" s="200"/>
      <c r="Q56" s="200"/>
      <c r="R56" s="200"/>
      <c r="S56" s="200"/>
      <c r="T56" s="200"/>
      <c r="U56" s="200"/>
      <c r="V56" s="200"/>
      <c r="W56" s="201"/>
      <c r="Z56" s="142"/>
    </row>
    <row r="57" spans="1:26" ht="38.25" x14ac:dyDescent="0.25">
      <c r="B57" s="126" t="s">
        <v>38</v>
      </c>
      <c r="C57" s="124"/>
      <c r="D57" s="130" t="s">
        <v>39</v>
      </c>
      <c r="E57" s="124"/>
      <c r="F57" s="30" t="s">
        <v>40</v>
      </c>
      <c r="G57" s="30"/>
      <c r="H57" s="30" t="s">
        <v>80</v>
      </c>
      <c r="I57" s="30"/>
      <c r="J57" s="125" t="s">
        <v>81</v>
      </c>
      <c r="K57" s="30"/>
      <c r="L57" s="140" t="s">
        <v>41</v>
      </c>
      <c r="M57" s="135"/>
      <c r="N57" s="136" t="s">
        <v>42</v>
      </c>
      <c r="O57" s="137"/>
      <c r="P57" s="137" t="s">
        <v>79</v>
      </c>
      <c r="Q57" s="137"/>
      <c r="R57" s="138" t="s">
        <v>29</v>
      </c>
      <c r="S57" s="138"/>
      <c r="T57" s="138"/>
      <c r="U57" s="138"/>
      <c r="V57" s="137" t="s">
        <v>43</v>
      </c>
      <c r="W57" s="139" t="s">
        <v>44</v>
      </c>
    </row>
    <row r="58" spans="1:26" x14ac:dyDescent="0.25">
      <c r="B58" s="134" t="s">
        <v>87</v>
      </c>
      <c r="C58" s="45"/>
      <c r="D58" s="141" t="s">
        <v>77</v>
      </c>
      <c r="E58" s="127"/>
      <c r="F58" s="129" t="s">
        <v>12</v>
      </c>
      <c r="G58" s="128"/>
      <c r="H58" s="129">
        <v>0</v>
      </c>
      <c r="I58" s="39"/>
      <c r="J58" s="129" t="s">
        <v>12</v>
      </c>
      <c r="K58" s="31"/>
      <c r="L58" s="129" t="s">
        <v>12</v>
      </c>
      <c r="M58" s="131"/>
      <c r="N58" s="168">
        <f>D27-H52-H58</f>
        <v>4.3E-3</v>
      </c>
      <c r="O58" s="132"/>
      <c r="P58" s="168">
        <f>8%</f>
        <v>0.08</v>
      </c>
      <c r="Q58" s="133"/>
      <c r="R58" s="202" t="s">
        <v>77</v>
      </c>
      <c r="S58" s="202"/>
      <c r="T58" s="202"/>
      <c r="U58" s="202"/>
      <c r="V58" s="97" t="s">
        <v>12</v>
      </c>
      <c r="W58" s="97" t="s">
        <v>12</v>
      </c>
      <c r="X58" s="144"/>
      <c r="Y58" s="145"/>
    </row>
    <row r="60" spans="1:26" s="1" customFormat="1" x14ac:dyDescent="0.25">
      <c r="B60" s="7"/>
      <c r="J60" s="7"/>
      <c r="N60" s="9"/>
      <c r="O60" s="8"/>
      <c r="Q60" s="143"/>
    </row>
    <row r="61" spans="1:26" s="1" customFormat="1" x14ac:dyDescent="0.25">
      <c r="B61" s="7"/>
    </row>
    <row r="62" spans="1:26" s="1" customFormat="1" x14ac:dyDescent="0.25">
      <c r="B62" s="7"/>
    </row>
    <row r="63" spans="1:26" s="1" customFormat="1" ht="15.75" x14ac:dyDescent="0.25">
      <c r="B63" s="119" t="s">
        <v>62</v>
      </c>
      <c r="C63" s="155"/>
      <c r="D63" s="93" t="s">
        <v>46</v>
      </c>
      <c r="E63" s="94"/>
      <c r="F63" s="4"/>
      <c r="G63" s="110"/>
      <c r="H63" s="110"/>
      <c r="I63" s="110"/>
      <c r="J63" s="111"/>
      <c r="K63" s="112"/>
      <c r="L63" s="110"/>
      <c r="M63" s="110"/>
      <c r="N63" s="113"/>
      <c r="O63" s="110"/>
      <c r="P63" s="110"/>
      <c r="Q63" s="110"/>
      <c r="R63" s="110"/>
      <c r="S63" s="114"/>
    </row>
    <row r="64" spans="1:26" s="1" customFormat="1" x14ac:dyDescent="0.25">
      <c r="B64" s="99" t="s">
        <v>51</v>
      </c>
      <c r="C64" s="156"/>
      <c r="D64" s="102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1"/>
      <c r="Q64" s="102"/>
      <c r="R64" s="100"/>
      <c r="S64" s="101"/>
      <c r="T64" s="76"/>
    </row>
    <row r="65" spans="1:22" s="1" customFormat="1" ht="15.75" thickBo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49"/>
    </row>
    <row r="66" spans="1:22" s="1" customFormat="1" x14ac:dyDescent="0.25">
      <c r="A66" s="2"/>
      <c r="B66" s="157" t="s">
        <v>74</v>
      </c>
      <c r="C66" s="158"/>
      <c r="D66" s="159"/>
    </row>
    <row r="67" spans="1:22" s="1" customFormat="1" ht="26.25" customHeight="1" x14ac:dyDescent="0.25">
      <c r="A67" s="2"/>
      <c r="B67" s="203" t="s">
        <v>83</v>
      </c>
      <c r="C67" s="204"/>
      <c r="D67" s="205"/>
      <c r="E67" s="49"/>
      <c r="F67" s="92" t="s">
        <v>60</v>
      </c>
      <c r="G67" s="23"/>
      <c r="H67" s="92" t="s">
        <v>47</v>
      </c>
      <c r="I67" s="33"/>
      <c r="J67" s="43"/>
      <c r="K67" s="40"/>
      <c r="L67" s="16"/>
      <c r="M67" s="57"/>
      <c r="N67" s="206" t="s">
        <v>48</v>
      </c>
      <c r="O67" s="207"/>
      <c r="P67" s="208"/>
      <c r="Q67" s="33"/>
      <c r="R67" s="12"/>
      <c r="S67" s="44"/>
      <c r="T67" s="75" t="s">
        <v>58</v>
      </c>
      <c r="U67" s="74"/>
      <c r="V67" s="96" t="s">
        <v>45</v>
      </c>
    </row>
    <row r="68" spans="1:22" s="1" customFormat="1" x14ac:dyDescent="0.25">
      <c r="B68" s="52" t="s">
        <v>50</v>
      </c>
      <c r="C68" s="153"/>
      <c r="D68" s="123">
        <v>5000</v>
      </c>
      <c r="E68" s="21"/>
      <c r="F68" s="72">
        <v>0.08</v>
      </c>
      <c r="G68" s="71"/>
      <c r="H68" s="161">
        <v>5.0000000000000001E-3</v>
      </c>
      <c r="I68" s="36"/>
      <c r="J68" s="18"/>
      <c r="K68" s="41"/>
      <c r="L68" s="34"/>
      <c r="M68" s="21"/>
      <c r="N68" s="70" t="s">
        <v>49</v>
      </c>
      <c r="O68" s="59"/>
      <c r="P68" s="72">
        <v>0.08</v>
      </c>
      <c r="Q68" s="58"/>
      <c r="R68" s="11"/>
      <c r="S68" s="73"/>
      <c r="T68" s="91">
        <f>F68*P68</f>
        <v>6.4000000000000003E-3</v>
      </c>
    </row>
    <row r="69" spans="1:22" s="1" customFormat="1" x14ac:dyDescent="0.25">
      <c r="B69" s="84"/>
      <c r="C69" s="20"/>
      <c r="D69" s="20"/>
      <c r="E69" s="20"/>
      <c r="F69" s="20"/>
      <c r="G69" s="84"/>
      <c r="H69" s="20"/>
      <c r="I69" s="49"/>
      <c r="J69" s="84"/>
      <c r="K69" s="20"/>
      <c r="L69" s="20"/>
      <c r="M69" s="85"/>
      <c r="N69" s="20"/>
      <c r="O69" s="84"/>
      <c r="P69" s="84"/>
      <c r="Q69" s="45"/>
      <c r="R69" s="84"/>
      <c r="S69" s="84"/>
      <c r="T69" s="20"/>
    </row>
    <row r="70" spans="1:22" s="1" customFormat="1" x14ac:dyDescent="0.25">
      <c r="B70" s="209" t="s">
        <v>63</v>
      </c>
      <c r="C70" s="184"/>
      <c r="D70" s="185"/>
      <c r="E70" s="20"/>
      <c r="F70" s="189" t="s">
        <v>52</v>
      </c>
      <c r="G70" s="190"/>
      <c r="H70" s="191"/>
      <c r="I70" s="20"/>
      <c r="J70" s="189" t="s">
        <v>53</v>
      </c>
      <c r="K70" s="190"/>
      <c r="L70" s="191"/>
      <c r="M70" s="20"/>
      <c r="N70" s="189" t="s">
        <v>64</v>
      </c>
      <c r="O70" s="190"/>
      <c r="P70" s="191"/>
      <c r="Q70" s="20"/>
      <c r="R70" s="192" t="s">
        <v>65</v>
      </c>
      <c r="S70" s="193"/>
      <c r="T70" s="194"/>
    </row>
    <row r="71" spans="1:22" s="1" customFormat="1" x14ac:dyDescent="0.25">
      <c r="B71" s="182" t="s">
        <v>83</v>
      </c>
      <c r="C71" s="154"/>
      <c r="D71" s="89" t="s">
        <v>54</v>
      </c>
      <c r="E71" s="20"/>
      <c r="F71" s="86" t="s">
        <v>55</v>
      </c>
      <c r="G71" s="87"/>
      <c r="H71" s="88" t="s">
        <v>56</v>
      </c>
      <c r="I71" s="45"/>
      <c r="J71" s="86" t="s">
        <v>55</v>
      </c>
      <c r="K71" s="87"/>
      <c r="L71" s="88" t="s">
        <v>56</v>
      </c>
      <c r="M71" s="20"/>
      <c r="N71" s="86" t="s">
        <v>55</v>
      </c>
      <c r="O71" s="87"/>
      <c r="P71" s="90" t="s">
        <v>56</v>
      </c>
      <c r="Q71" s="20"/>
      <c r="R71" s="86" t="s">
        <v>55</v>
      </c>
      <c r="S71" s="87"/>
      <c r="T71" s="88" t="s">
        <v>56</v>
      </c>
    </row>
    <row r="72" spans="1:22" s="1" customFormat="1" x14ac:dyDescent="0.25">
      <c r="B72" s="179"/>
      <c r="C72" s="152"/>
      <c r="D72" s="107">
        <v>0.4</v>
      </c>
      <c r="E72" s="32"/>
      <c r="F72" s="63">
        <f>R72-N72-J72</f>
        <v>2.3E-3</v>
      </c>
      <c r="G72" s="69"/>
      <c r="H72" s="98">
        <f>D68*F72</f>
        <v>11.5</v>
      </c>
      <c r="I72" s="35"/>
      <c r="J72" s="65">
        <f>H68*D72</f>
        <v>2E-3</v>
      </c>
      <c r="K72" s="60"/>
      <c r="L72" s="98">
        <f>D68*J72</f>
        <v>10</v>
      </c>
      <c r="M72" s="22"/>
      <c r="N72" s="63">
        <v>6.9999999999999999E-4</v>
      </c>
      <c r="O72" s="64"/>
      <c r="P72" s="98">
        <f>D68*N72</f>
        <v>3.5</v>
      </c>
      <c r="Q72" s="22"/>
      <c r="R72" s="160">
        <v>5.0000000000000001E-3</v>
      </c>
      <c r="S72" s="68"/>
      <c r="T72" s="117">
        <f>D68*R72</f>
        <v>25</v>
      </c>
    </row>
    <row r="73" spans="1:22" s="1" customFormat="1" ht="6.75" customHeight="1" x14ac:dyDescent="0.25">
      <c r="B73" s="50"/>
      <c r="C73" s="22"/>
      <c r="D73" s="32"/>
      <c r="E73" s="32"/>
      <c r="F73" s="32"/>
      <c r="G73" s="32"/>
      <c r="H73" s="42"/>
      <c r="I73" s="13"/>
      <c r="J73" s="53"/>
      <c r="K73" s="32"/>
      <c r="L73" s="22"/>
      <c r="M73" s="22"/>
      <c r="N73" s="22"/>
      <c r="O73" s="22"/>
      <c r="P73" s="22"/>
      <c r="Q73" s="42"/>
      <c r="R73" s="22"/>
      <c r="S73" s="22"/>
      <c r="T73" s="22"/>
    </row>
    <row r="74" spans="1:22" s="1" customFormat="1" x14ac:dyDescent="0.25">
      <c r="A74" s="2"/>
      <c r="B74" s="183" t="s">
        <v>57</v>
      </c>
      <c r="C74" s="184"/>
      <c r="D74" s="185"/>
      <c r="E74" s="20"/>
      <c r="F74" s="186" t="s">
        <v>52</v>
      </c>
      <c r="G74" s="187"/>
      <c r="H74" s="188"/>
      <c r="I74" s="43"/>
      <c r="J74" s="186" t="s">
        <v>53</v>
      </c>
      <c r="K74" s="187"/>
      <c r="L74" s="188"/>
      <c r="M74" s="23"/>
      <c r="N74" s="189" t="s">
        <v>64</v>
      </c>
      <c r="O74" s="190"/>
      <c r="P74" s="191"/>
      <c r="Q74" s="23"/>
      <c r="R74" s="192" t="s">
        <v>66</v>
      </c>
      <c r="S74" s="193"/>
      <c r="T74" s="194"/>
    </row>
    <row r="75" spans="1:22" s="1" customFormat="1" x14ac:dyDescent="0.25">
      <c r="A75" s="2"/>
      <c r="B75" s="182" t="s">
        <v>83</v>
      </c>
      <c r="C75" s="154"/>
      <c r="D75" s="89" t="s">
        <v>54</v>
      </c>
      <c r="E75" s="23"/>
      <c r="F75" s="86" t="s">
        <v>55</v>
      </c>
      <c r="G75" s="87"/>
      <c r="H75" s="88" t="s">
        <v>56</v>
      </c>
      <c r="I75" s="43"/>
      <c r="J75" s="86" t="s">
        <v>55</v>
      </c>
      <c r="K75" s="87"/>
      <c r="L75" s="90" t="s">
        <v>56</v>
      </c>
      <c r="M75" s="23"/>
      <c r="N75" s="86" t="s">
        <v>55</v>
      </c>
      <c r="O75" s="106"/>
      <c r="P75" s="90" t="s">
        <v>56</v>
      </c>
      <c r="Q75" s="23"/>
      <c r="R75" s="86" t="s">
        <v>55</v>
      </c>
      <c r="S75" s="87"/>
      <c r="T75" s="88" t="s">
        <v>56</v>
      </c>
    </row>
    <row r="76" spans="1:22" s="1" customFormat="1" x14ac:dyDescent="0.25">
      <c r="A76" s="2"/>
      <c r="B76" s="179"/>
      <c r="C76" s="152"/>
      <c r="D76" s="95">
        <v>0.25</v>
      </c>
      <c r="E76" s="32"/>
      <c r="F76" s="63">
        <f>R76-J76</f>
        <v>4.8000000000000004E-3</v>
      </c>
      <c r="G76" s="68"/>
      <c r="H76" s="116">
        <f>T76-L76</f>
        <v>24</v>
      </c>
      <c r="I76" s="35"/>
      <c r="J76" s="63">
        <f>D76*R76</f>
        <v>1.6000000000000001E-3</v>
      </c>
      <c r="K76" s="67"/>
      <c r="L76" s="116">
        <f>D76*T76</f>
        <v>8</v>
      </c>
      <c r="M76" s="108"/>
      <c r="N76" s="109" t="s">
        <v>12</v>
      </c>
      <c r="O76" s="67"/>
      <c r="P76" s="66" t="s">
        <v>12</v>
      </c>
      <c r="Q76" s="22"/>
      <c r="R76" s="63">
        <f>T68</f>
        <v>6.4000000000000003E-3</v>
      </c>
      <c r="S76" s="68"/>
      <c r="T76" s="98">
        <f>D68*R76</f>
        <v>32</v>
      </c>
    </row>
    <row r="77" spans="1:22" s="1" customFormat="1" ht="6" customHeight="1" x14ac:dyDescent="0.25">
      <c r="B77" s="50"/>
      <c r="C77" s="22"/>
      <c r="D77" s="32"/>
      <c r="E77" s="32"/>
      <c r="F77" s="22"/>
      <c r="G77" s="22"/>
      <c r="H77" s="42"/>
      <c r="I77" s="13"/>
      <c r="J77" s="50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1:22" s="1" customFormat="1" x14ac:dyDescent="0.25">
      <c r="A78" s="2"/>
      <c r="B78" s="183" t="s">
        <v>47</v>
      </c>
      <c r="C78" s="184"/>
      <c r="D78" s="185"/>
      <c r="E78" s="23"/>
      <c r="F78" s="186" t="s">
        <v>52</v>
      </c>
      <c r="G78" s="187"/>
      <c r="H78" s="188"/>
      <c r="I78" s="43"/>
      <c r="J78" s="186" t="s">
        <v>53</v>
      </c>
      <c r="K78" s="187"/>
      <c r="L78" s="188"/>
      <c r="M78" s="23"/>
      <c r="N78" s="189" t="s">
        <v>64</v>
      </c>
      <c r="O78" s="190"/>
      <c r="P78" s="191"/>
      <c r="Q78" s="23"/>
      <c r="R78" s="192" t="s">
        <v>47</v>
      </c>
      <c r="S78" s="193"/>
      <c r="T78" s="194"/>
    </row>
    <row r="79" spans="1:22" s="1" customFormat="1" x14ac:dyDescent="0.25">
      <c r="A79" s="2"/>
      <c r="B79" s="176" t="s">
        <v>83</v>
      </c>
      <c r="C79" s="177"/>
      <c r="D79" s="178"/>
      <c r="E79" s="23"/>
      <c r="F79" s="46" t="s">
        <v>55</v>
      </c>
      <c r="G79" s="61"/>
      <c r="H79" s="51" t="s">
        <v>56</v>
      </c>
      <c r="I79" s="43"/>
      <c r="J79" s="103" t="s">
        <v>55</v>
      </c>
      <c r="K79" s="62"/>
      <c r="L79" s="104" t="s">
        <v>56</v>
      </c>
      <c r="M79" s="23"/>
      <c r="N79" s="46" t="s">
        <v>55</v>
      </c>
      <c r="O79" s="105"/>
      <c r="P79" s="104" t="s">
        <v>56</v>
      </c>
      <c r="Q79" s="23"/>
      <c r="R79" s="3" t="s">
        <v>55</v>
      </c>
      <c r="S79" s="47"/>
      <c r="T79" s="48" t="s">
        <v>56</v>
      </c>
    </row>
    <row r="80" spans="1:22" s="1" customFormat="1" x14ac:dyDescent="0.25">
      <c r="A80" s="2"/>
      <c r="B80" s="179"/>
      <c r="C80" s="180"/>
      <c r="D80" s="181"/>
      <c r="E80" s="22"/>
      <c r="F80" s="63">
        <f>SUM(F72,F76)</f>
        <v>7.1000000000000004E-3</v>
      </c>
      <c r="G80" s="68"/>
      <c r="H80" s="98">
        <f>SUM(H72,H76)</f>
        <v>35.5</v>
      </c>
      <c r="I80" s="35"/>
      <c r="J80" s="65">
        <f>SUM(J72,J76)</f>
        <v>3.5999999999999999E-3</v>
      </c>
      <c r="K80" s="67"/>
      <c r="L80" s="98">
        <f>SUM(L72,L76)</f>
        <v>18</v>
      </c>
      <c r="M80" s="108"/>
      <c r="N80" s="115">
        <f>N72</f>
        <v>6.9999999999999999E-4</v>
      </c>
      <c r="O80" s="67"/>
      <c r="P80" s="116">
        <f>P72</f>
        <v>3.5</v>
      </c>
      <c r="Q80" s="22"/>
      <c r="R80" s="63">
        <f>SUM(F80,J80,N80)</f>
        <v>1.14E-2</v>
      </c>
      <c r="S80" s="59"/>
      <c r="T80" s="98">
        <f>SUM(H80,L80,P80)</f>
        <v>57</v>
      </c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</sheetData>
  <mergeCells count="53">
    <mergeCell ref="D15:J15"/>
    <mergeCell ref="B7:J7"/>
    <mergeCell ref="D9:J9"/>
    <mergeCell ref="D10:J10"/>
    <mergeCell ref="D11:J11"/>
    <mergeCell ref="D13:J13"/>
    <mergeCell ref="D30:J30"/>
    <mergeCell ref="D16:J16"/>
    <mergeCell ref="D17:J17"/>
    <mergeCell ref="D18:J18"/>
    <mergeCell ref="B21:J21"/>
    <mergeCell ref="D23:J23"/>
    <mergeCell ref="D24:J24"/>
    <mergeCell ref="D25:J25"/>
    <mergeCell ref="D26:J26"/>
    <mergeCell ref="D27:J27"/>
    <mergeCell ref="D28:J28"/>
    <mergeCell ref="D29:J29"/>
    <mergeCell ref="B54:W54"/>
    <mergeCell ref="D33:J33"/>
    <mergeCell ref="D36:J36"/>
    <mergeCell ref="D37:J37"/>
    <mergeCell ref="D38:J38"/>
    <mergeCell ref="D39:J39"/>
    <mergeCell ref="D40:J40"/>
    <mergeCell ref="D41:J41"/>
    <mergeCell ref="D42:J42"/>
    <mergeCell ref="D43:J43"/>
    <mergeCell ref="B45:J45"/>
    <mergeCell ref="B47:B52"/>
    <mergeCell ref="B70:D70"/>
    <mergeCell ref="F70:H70"/>
    <mergeCell ref="J70:L70"/>
    <mergeCell ref="N70:P70"/>
    <mergeCell ref="R70:T70"/>
    <mergeCell ref="B56:J56"/>
    <mergeCell ref="L56:W56"/>
    <mergeCell ref="R58:U58"/>
    <mergeCell ref="B67:D67"/>
    <mergeCell ref="N67:P67"/>
    <mergeCell ref="N78:P78"/>
    <mergeCell ref="R78:T78"/>
    <mergeCell ref="B71:B72"/>
    <mergeCell ref="B74:D74"/>
    <mergeCell ref="F74:H74"/>
    <mergeCell ref="J74:L74"/>
    <mergeCell ref="N74:P74"/>
    <mergeCell ref="R74:T74"/>
    <mergeCell ref="B79:D80"/>
    <mergeCell ref="B75:B76"/>
    <mergeCell ref="B78:D78"/>
    <mergeCell ref="F78:H78"/>
    <mergeCell ref="J78:L78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K265"/>
  <sheetViews>
    <sheetView tabSelected="1" zoomScale="90" zoomScaleNormal="90" workbookViewId="0">
      <selection activeCell="B9" sqref="B9"/>
    </sheetView>
  </sheetViews>
  <sheetFormatPr defaultRowHeight="15" x14ac:dyDescent="0.25"/>
  <cols>
    <col min="1" max="1" width="2" style="1" customWidth="1"/>
    <col min="2" max="2" width="50.85546875" customWidth="1"/>
    <col min="3" max="3" width="1" style="1" customWidth="1"/>
    <col min="4" max="4" width="47.85546875" bestFit="1" customWidth="1"/>
    <col min="5" max="5" width="1.140625" style="1" customWidth="1"/>
    <col min="6" max="6" width="28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1.28515625" style="1" customWidth="1"/>
    <col min="18" max="18" width="16.42578125" style="1" customWidth="1"/>
    <col min="19" max="19" width="4.28515625" style="1" customWidth="1"/>
    <col min="20" max="20" width="21.28515625" style="1" customWidth="1"/>
    <col min="21" max="21" width="2.5703125" style="1" customWidth="1"/>
    <col min="22" max="22" width="37.85546875" style="1" customWidth="1"/>
    <col min="23" max="23" width="50.42578125" style="1" customWidth="1"/>
    <col min="24" max="37" width="9.140625" style="1"/>
  </cols>
  <sheetData>
    <row r="1" spans="1:24" s="1" customFormat="1" x14ac:dyDescent="0.25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4" s="1" customFormat="1" x14ac:dyDescent="0.2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4" s="1" customFormat="1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</row>
    <row r="4" spans="1:24" s="1" customFormat="1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</row>
    <row r="5" spans="1:24" s="1" customFormat="1" x14ac:dyDescent="0.25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s="1" customFormat="1" x14ac:dyDescent="0.25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</row>
    <row r="7" spans="1:24" x14ac:dyDescent="0.25">
      <c r="A7" s="240"/>
      <c r="B7" s="241" t="s">
        <v>6</v>
      </c>
      <c r="C7" s="242"/>
      <c r="D7" s="242"/>
      <c r="E7" s="242"/>
      <c r="F7" s="242"/>
      <c r="G7" s="242"/>
      <c r="H7" s="242"/>
      <c r="I7" s="242"/>
      <c r="J7" s="243"/>
      <c r="K7" s="244"/>
      <c r="L7" s="244"/>
      <c r="M7" s="244"/>
      <c r="N7" s="244"/>
      <c r="O7" s="245"/>
      <c r="P7" s="244"/>
      <c r="Q7" s="244"/>
      <c r="R7" s="244"/>
      <c r="S7" s="244"/>
      <c r="T7" s="244"/>
      <c r="U7" s="244"/>
      <c r="V7" s="244"/>
      <c r="W7" s="244"/>
      <c r="X7" s="240"/>
    </row>
    <row r="8" spans="1:24" ht="6" customHeight="1" x14ac:dyDescent="0.25">
      <c r="A8" s="240"/>
      <c r="B8" s="246"/>
      <c r="C8" s="244"/>
      <c r="D8" s="246"/>
      <c r="E8" s="244"/>
      <c r="F8" s="247"/>
      <c r="G8" s="244"/>
      <c r="H8" s="244"/>
      <c r="I8" s="244"/>
      <c r="J8" s="247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0"/>
    </row>
    <row r="9" spans="1:24" x14ac:dyDescent="0.25">
      <c r="A9" s="240"/>
      <c r="B9" s="248" t="s">
        <v>1</v>
      </c>
      <c r="C9" s="249"/>
      <c r="D9" s="250">
        <v>45778</v>
      </c>
      <c r="E9" s="251"/>
      <c r="F9" s="251"/>
      <c r="G9" s="251"/>
      <c r="H9" s="251"/>
      <c r="I9" s="251"/>
      <c r="J9" s="252"/>
      <c r="K9" s="253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0"/>
    </row>
    <row r="10" spans="1:24" x14ac:dyDescent="0.25">
      <c r="A10" s="240"/>
      <c r="B10" s="248" t="s">
        <v>7</v>
      </c>
      <c r="C10" s="249"/>
      <c r="D10" s="254" t="s">
        <v>83</v>
      </c>
      <c r="E10" s="255"/>
      <c r="F10" s="255"/>
      <c r="G10" s="255"/>
      <c r="H10" s="255"/>
      <c r="I10" s="255"/>
      <c r="J10" s="256"/>
      <c r="K10" s="257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0"/>
    </row>
    <row r="11" spans="1:24" x14ac:dyDescent="0.25">
      <c r="A11" s="240"/>
      <c r="B11" s="248" t="s">
        <v>0</v>
      </c>
      <c r="C11" s="249"/>
      <c r="D11" s="258" t="s">
        <v>84</v>
      </c>
      <c r="E11" s="251"/>
      <c r="F11" s="251"/>
      <c r="G11" s="251"/>
      <c r="H11" s="251"/>
      <c r="I11" s="251"/>
      <c r="J11" s="252"/>
      <c r="K11" s="259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0"/>
    </row>
    <row r="12" spans="1:24" s="1" customFormat="1" ht="6" customHeight="1" x14ac:dyDescent="0.25">
      <c r="A12" s="240"/>
      <c r="B12" s="260"/>
      <c r="C12" s="260"/>
      <c r="D12" s="261"/>
      <c r="E12" s="262"/>
      <c r="F12" s="262"/>
      <c r="G12" s="262"/>
      <c r="H12" s="262"/>
      <c r="I12" s="262"/>
      <c r="J12" s="263"/>
      <c r="K12" s="259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0"/>
    </row>
    <row r="13" spans="1:24" x14ac:dyDescent="0.25">
      <c r="A13" s="240"/>
      <c r="B13" s="241" t="s">
        <v>8</v>
      </c>
      <c r="C13" s="242"/>
      <c r="D13" s="242"/>
      <c r="E13" s="242"/>
      <c r="F13" s="242"/>
      <c r="G13" s="242"/>
      <c r="H13" s="242"/>
      <c r="I13" s="242"/>
      <c r="J13" s="243"/>
      <c r="K13" s="259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0"/>
    </row>
    <row r="14" spans="1:24" s="1" customFormat="1" ht="5.25" customHeight="1" x14ac:dyDescent="0.25">
      <c r="A14" s="240"/>
      <c r="B14" s="245"/>
      <c r="C14" s="245"/>
      <c r="D14" s="264"/>
      <c r="E14" s="265"/>
      <c r="F14" s="265"/>
      <c r="G14" s="265"/>
      <c r="H14" s="265"/>
      <c r="I14" s="265"/>
      <c r="J14" s="265"/>
      <c r="K14" s="259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0"/>
    </row>
    <row r="15" spans="1:24" x14ac:dyDescent="0.25">
      <c r="A15" s="240"/>
      <c r="B15" s="266" t="s">
        <v>2</v>
      </c>
      <c r="C15" s="267"/>
      <c r="D15" s="258" t="s">
        <v>68</v>
      </c>
      <c r="E15" s="251"/>
      <c r="F15" s="251"/>
      <c r="G15" s="251"/>
      <c r="H15" s="251"/>
      <c r="I15" s="251"/>
      <c r="J15" s="252"/>
      <c r="K15" s="259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0"/>
    </row>
    <row r="16" spans="1:24" x14ac:dyDescent="0.25">
      <c r="A16" s="240"/>
      <c r="B16" s="248" t="s">
        <v>3</v>
      </c>
      <c r="C16" s="249"/>
      <c r="D16" s="258" t="s">
        <v>69</v>
      </c>
      <c r="E16" s="251"/>
      <c r="F16" s="251"/>
      <c r="G16" s="251"/>
      <c r="H16" s="251"/>
      <c r="I16" s="251"/>
      <c r="J16" s="252"/>
      <c r="K16" s="259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0"/>
    </row>
    <row r="17" spans="1:24" x14ac:dyDescent="0.25">
      <c r="A17" s="240"/>
      <c r="B17" s="248" t="s">
        <v>4</v>
      </c>
      <c r="C17" s="249"/>
      <c r="D17" s="258" t="s">
        <v>104</v>
      </c>
      <c r="E17" s="251"/>
      <c r="F17" s="251"/>
      <c r="G17" s="251"/>
      <c r="H17" s="251"/>
      <c r="I17" s="251"/>
      <c r="J17" s="252"/>
      <c r="K17" s="259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0"/>
    </row>
    <row r="18" spans="1:24" x14ac:dyDescent="0.25">
      <c r="A18" s="240"/>
      <c r="B18" s="248" t="s">
        <v>5</v>
      </c>
      <c r="C18" s="249"/>
      <c r="D18" s="258" t="s">
        <v>70</v>
      </c>
      <c r="E18" s="251"/>
      <c r="F18" s="251"/>
      <c r="G18" s="251"/>
      <c r="H18" s="251"/>
      <c r="I18" s="251"/>
      <c r="J18" s="252"/>
      <c r="K18" s="259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0"/>
    </row>
    <row r="19" spans="1:24" ht="6" customHeight="1" x14ac:dyDescent="0.25">
      <c r="A19" s="240"/>
      <c r="B19" s="246"/>
      <c r="C19" s="244"/>
      <c r="D19" s="268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0"/>
    </row>
    <row r="20" spans="1:24" x14ac:dyDescent="0.25">
      <c r="A20" s="240"/>
      <c r="B20" s="241" t="s">
        <v>99</v>
      </c>
      <c r="C20" s="242"/>
      <c r="D20" s="242"/>
      <c r="E20" s="242"/>
      <c r="F20" s="242"/>
      <c r="G20" s="242"/>
      <c r="H20" s="242"/>
      <c r="I20" s="242"/>
      <c r="J20" s="243"/>
      <c r="K20" s="269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0"/>
    </row>
    <row r="21" spans="1:24" s="1" customFormat="1" ht="5.25" customHeight="1" x14ac:dyDescent="0.25">
      <c r="A21" s="240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0"/>
    </row>
    <row r="22" spans="1:24" x14ac:dyDescent="0.25">
      <c r="A22" s="240"/>
      <c r="B22" s="248" t="s">
        <v>9</v>
      </c>
      <c r="C22" s="249"/>
      <c r="D22" s="270" t="s">
        <v>67</v>
      </c>
      <c r="E22" s="270"/>
      <c r="F22" s="270"/>
      <c r="G22" s="270"/>
      <c r="H22" s="270"/>
      <c r="I22" s="270"/>
      <c r="J22" s="270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0"/>
    </row>
    <row r="23" spans="1:24" x14ac:dyDescent="0.25">
      <c r="A23" s="240"/>
      <c r="B23" s="248" t="s">
        <v>10</v>
      </c>
      <c r="C23" s="249"/>
      <c r="D23" s="270" t="s">
        <v>84</v>
      </c>
      <c r="E23" s="270"/>
      <c r="F23" s="270"/>
      <c r="G23" s="270"/>
      <c r="H23" s="270"/>
      <c r="I23" s="270"/>
      <c r="J23" s="270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0"/>
    </row>
    <row r="24" spans="1:24" x14ac:dyDescent="0.25">
      <c r="A24" s="240"/>
      <c r="B24" s="248" t="s">
        <v>11</v>
      </c>
      <c r="C24" s="249"/>
      <c r="D24" s="270" t="s">
        <v>12</v>
      </c>
      <c r="E24" s="270"/>
      <c r="F24" s="270"/>
      <c r="G24" s="270"/>
      <c r="H24" s="270"/>
      <c r="I24" s="270"/>
      <c r="J24" s="270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0"/>
    </row>
    <row r="25" spans="1:24" x14ac:dyDescent="0.25">
      <c r="A25" s="240"/>
      <c r="B25" s="248" t="s">
        <v>13</v>
      </c>
      <c r="C25" s="249"/>
      <c r="D25" s="270" t="s">
        <v>12</v>
      </c>
      <c r="E25" s="270"/>
      <c r="F25" s="270"/>
      <c r="G25" s="270"/>
      <c r="H25" s="270"/>
      <c r="I25" s="270"/>
      <c r="J25" s="270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0"/>
    </row>
    <row r="26" spans="1:24" x14ac:dyDescent="0.25">
      <c r="A26" s="240"/>
      <c r="B26" s="248" t="s">
        <v>98</v>
      </c>
      <c r="C26" s="249"/>
      <c r="D26" s="271">
        <v>5.0000000000000001E-3</v>
      </c>
      <c r="E26" s="271"/>
      <c r="F26" s="271"/>
      <c r="G26" s="271"/>
      <c r="H26" s="271"/>
      <c r="I26" s="271"/>
      <c r="J26" s="271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0"/>
    </row>
    <row r="27" spans="1:24" x14ac:dyDescent="0.25">
      <c r="A27" s="240"/>
      <c r="B27" s="248" t="s">
        <v>103</v>
      </c>
      <c r="C27" s="249"/>
      <c r="D27" s="270" t="s">
        <v>85</v>
      </c>
      <c r="E27" s="270"/>
      <c r="F27" s="270"/>
      <c r="G27" s="270"/>
      <c r="H27" s="270"/>
      <c r="I27" s="270"/>
      <c r="J27" s="270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0"/>
    </row>
    <row r="28" spans="1:24" x14ac:dyDescent="0.25">
      <c r="A28" s="240"/>
      <c r="B28" s="248" t="s">
        <v>16</v>
      </c>
      <c r="C28" s="249"/>
      <c r="D28" s="270" t="s">
        <v>71</v>
      </c>
      <c r="E28" s="270"/>
      <c r="F28" s="270"/>
      <c r="G28" s="270"/>
      <c r="H28" s="270"/>
      <c r="I28" s="270"/>
      <c r="J28" s="270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0"/>
    </row>
    <row r="29" spans="1:24" x14ac:dyDescent="0.25">
      <c r="A29" s="240"/>
      <c r="B29" s="248" t="s">
        <v>17</v>
      </c>
      <c r="C29" s="249"/>
      <c r="D29" s="272" t="s">
        <v>72</v>
      </c>
      <c r="E29" s="273"/>
      <c r="F29" s="273"/>
      <c r="G29" s="273"/>
      <c r="H29" s="273"/>
      <c r="I29" s="273"/>
      <c r="J29" s="27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0"/>
    </row>
    <row r="30" spans="1:24" x14ac:dyDescent="0.25">
      <c r="A30" s="240"/>
      <c r="B30" s="248" t="s">
        <v>88</v>
      </c>
      <c r="C30" s="249"/>
      <c r="D30" s="275" t="s">
        <v>90</v>
      </c>
      <c r="E30" s="276"/>
      <c r="F30" s="276"/>
      <c r="G30" s="276"/>
      <c r="H30" s="276"/>
      <c r="I30" s="276"/>
      <c r="J30" s="277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0"/>
    </row>
    <row r="31" spans="1:24" x14ac:dyDescent="0.25">
      <c r="A31" s="240"/>
      <c r="B31" s="248" t="s">
        <v>89</v>
      </c>
      <c r="C31" s="249"/>
      <c r="D31" s="275" t="s">
        <v>91</v>
      </c>
      <c r="E31" s="276"/>
      <c r="F31" s="276"/>
      <c r="G31" s="276"/>
      <c r="H31" s="276"/>
      <c r="I31" s="276"/>
      <c r="J31" s="277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0"/>
    </row>
    <row r="32" spans="1:24" x14ac:dyDescent="0.25">
      <c r="A32" s="240"/>
      <c r="B32" s="248" t="s">
        <v>18</v>
      </c>
      <c r="C32" s="249"/>
      <c r="D32" s="278">
        <v>1000</v>
      </c>
      <c r="E32" s="279"/>
      <c r="F32" s="279"/>
      <c r="G32" s="279"/>
      <c r="H32" s="279"/>
      <c r="I32" s="279"/>
      <c r="J32" s="280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0"/>
    </row>
    <row r="33" spans="1:24" x14ac:dyDescent="0.25">
      <c r="A33" s="240"/>
      <c r="B33" s="248" t="s">
        <v>93</v>
      </c>
      <c r="C33" s="249"/>
      <c r="D33" s="281" t="s">
        <v>95</v>
      </c>
      <c r="E33" s="282"/>
      <c r="F33" s="282"/>
      <c r="G33" s="282"/>
      <c r="H33" s="282"/>
      <c r="I33" s="282"/>
      <c r="J33" s="283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0"/>
    </row>
    <row r="34" spans="1:24" x14ac:dyDescent="0.25">
      <c r="A34" s="240"/>
      <c r="B34" s="248" t="s">
        <v>94</v>
      </c>
      <c r="C34" s="249"/>
      <c r="D34" s="281" t="s">
        <v>95</v>
      </c>
      <c r="E34" s="282"/>
      <c r="F34" s="282"/>
      <c r="G34" s="282"/>
      <c r="H34" s="282"/>
      <c r="I34" s="282"/>
      <c r="J34" s="283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0"/>
    </row>
    <row r="35" spans="1:24" x14ac:dyDescent="0.25">
      <c r="A35" s="240"/>
      <c r="B35" s="248" t="s">
        <v>19</v>
      </c>
      <c r="C35" s="249"/>
      <c r="D35" s="284" t="s">
        <v>100</v>
      </c>
      <c r="E35" s="284"/>
      <c r="F35" s="284"/>
      <c r="G35" s="284"/>
      <c r="H35" s="284"/>
      <c r="I35" s="284"/>
      <c r="J35" s="28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0"/>
    </row>
    <row r="36" spans="1:24" x14ac:dyDescent="0.25">
      <c r="A36" s="240"/>
      <c r="B36" s="248" t="s">
        <v>20</v>
      </c>
      <c r="C36" s="249"/>
      <c r="D36" s="284" t="s">
        <v>101</v>
      </c>
      <c r="E36" s="284"/>
      <c r="F36" s="284"/>
      <c r="G36" s="284"/>
      <c r="H36" s="284"/>
      <c r="I36" s="284"/>
      <c r="J36" s="28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0"/>
    </row>
    <row r="37" spans="1:24" x14ac:dyDescent="0.25">
      <c r="A37" s="240"/>
      <c r="B37" s="248" t="s">
        <v>21</v>
      </c>
      <c r="C37" s="249"/>
      <c r="D37" s="284" t="s">
        <v>102</v>
      </c>
      <c r="E37" s="284"/>
      <c r="F37" s="284"/>
      <c r="G37" s="284"/>
      <c r="H37" s="284"/>
      <c r="I37" s="284"/>
      <c r="J37" s="28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0"/>
    </row>
    <row r="38" spans="1:24" x14ac:dyDescent="0.25">
      <c r="A38" s="240"/>
      <c r="B38" s="248" t="s">
        <v>105</v>
      </c>
      <c r="C38" s="249"/>
      <c r="D38" s="285" t="s">
        <v>106</v>
      </c>
      <c r="E38" s="286"/>
      <c r="F38" s="286"/>
      <c r="G38" s="286"/>
      <c r="H38" s="286"/>
      <c r="I38" s="286"/>
      <c r="J38" s="287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0"/>
    </row>
    <row r="39" spans="1:24" x14ac:dyDescent="0.25">
      <c r="A39" s="240"/>
      <c r="B39" s="248" t="s">
        <v>22</v>
      </c>
      <c r="C39" s="249"/>
      <c r="D39" s="272" t="s">
        <v>92</v>
      </c>
      <c r="E39" s="273"/>
      <c r="F39" s="273"/>
      <c r="G39" s="273"/>
      <c r="H39" s="273"/>
      <c r="I39" s="273"/>
      <c r="J39" s="27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0"/>
    </row>
    <row r="40" spans="1:24" x14ac:dyDescent="0.25">
      <c r="A40" s="240"/>
      <c r="B40" s="248" t="s">
        <v>23</v>
      </c>
      <c r="C40" s="249"/>
      <c r="D40" s="272" t="s">
        <v>92</v>
      </c>
      <c r="E40" s="273"/>
      <c r="F40" s="273"/>
      <c r="G40" s="273"/>
      <c r="H40" s="273"/>
      <c r="I40" s="273"/>
      <c r="J40" s="27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0"/>
    </row>
    <row r="41" spans="1:24" x14ac:dyDescent="0.25">
      <c r="A41" s="240"/>
      <c r="B41" s="248" t="s">
        <v>24</v>
      </c>
      <c r="C41" s="249"/>
      <c r="D41" s="272" t="s">
        <v>92</v>
      </c>
      <c r="E41" s="273"/>
      <c r="F41" s="273"/>
      <c r="G41" s="273"/>
      <c r="H41" s="273"/>
      <c r="I41" s="273"/>
      <c r="J41" s="27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0"/>
    </row>
    <row r="42" spans="1:24" x14ac:dyDescent="0.25">
      <c r="A42" s="240"/>
      <c r="B42" s="248" t="s">
        <v>25</v>
      </c>
      <c r="C42" s="249"/>
      <c r="D42" s="272" t="s">
        <v>92</v>
      </c>
      <c r="E42" s="273"/>
      <c r="F42" s="273"/>
      <c r="G42" s="273"/>
      <c r="H42" s="273"/>
      <c r="I42" s="273"/>
      <c r="J42" s="27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0"/>
    </row>
    <row r="43" spans="1:24" x14ac:dyDescent="0.25">
      <c r="A43" s="240"/>
      <c r="B43" s="248" t="s">
        <v>26</v>
      </c>
      <c r="C43" s="249"/>
      <c r="D43" s="272" t="s">
        <v>92</v>
      </c>
      <c r="E43" s="273"/>
      <c r="F43" s="273"/>
      <c r="G43" s="273"/>
      <c r="H43" s="273"/>
      <c r="I43" s="273"/>
      <c r="J43" s="27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0"/>
    </row>
    <row r="44" spans="1:24" s="1" customFormat="1" ht="6" customHeight="1" x14ac:dyDescent="0.25">
      <c r="A44" s="240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0"/>
    </row>
    <row r="45" spans="1:24" x14ac:dyDescent="0.25">
      <c r="A45" s="240"/>
      <c r="B45" s="241" t="s">
        <v>59</v>
      </c>
      <c r="C45" s="242"/>
      <c r="D45" s="242"/>
      <c r="E45" s="242"/>
      <c r="F45" s="242"/>
      <c r="G45" s="242"/>
      <c r="H45" s="242"/>
      <c r="I45" s="242"/>
      <c r="J45" s="243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0"/>
    </row>
    <row r="46" spans="1:24" s="1" customFormat="1" ht="6.75" customHeight="1" x14ac:dyDescent="0.25">
      <c r="A46" s="240"/>
      <c r="B46" s="244"/>
      <c r="C46" s="244"/>
      <c r="D46" s="247"/>
      <c r="E46" s="244"/>
      <c r="F46" s="247"/>
      <c r="G46" s="244"/>
      <c r="H46" s="288"/>
      <c r="I46" s="289"/>
      <c r="J46" s="289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0"/>
    </row>
    <row r="47" spans="1:24" x14ac:dyDescent="0.25">
      <c r="A47" s="290"/>
      <c r="B47" s="291" t="s">
        <v>27</v>
      </c>
      <c r="C47" s="292"/>
      <c r="D47" s="293" t="s">
        <v>28</v>
      </c>
      <c r="E47" s="245"/>
      <c r="F47" s="293" t="s">
        <v>76</v>
      </c>
      <c r="G47" s="245"/>
      <c r="H47" s="294" t="s">
        <v>78</v>
      </c>
      <c r="I47" s="295"/>
      <c r="J47" s="248" t="s">
        <v>29</v>
      </c>
      <c r="K47" s="245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0"/>
    </row>
    <row r="48" spans="1:24" x14ac:dyDescent="0.25">
      <c r="A48" s="290"/>
      <c r="B48" s="296"/>
      <c r="C48" s="297"/>
      <c r="D48" s="298" t="s">
        <v>34</v>
      </c>
      <c r="E48" s="259"/>
      <c r="F48" s="298"/>
      <c r="G48" s="259"/>
      <c r="H48" s="299">
        <v>6.9999999999999999E-4</v>
      </c>
      <c r="I48" s="300"/>
      <c r="J48" s="301" t="s">
        <v>33</v>
      </c>
      <c r="K48" s="259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0"/>
    </row>
    <row r="49" spans="1:26" ht="6" customHeight="1" x14ac:dyDescent="0.25">
      <c r="A49" s="240"/>
      <c r="B49" s="302"/>
      <c r="C49" s="244"/>
      <c r="D49" s="246"/>
      <c r="E49" s="244"/>
      <c r="F49" s="303"/>
      <c r="G49" s="244"/>
      <c r="H49" s="303"/>
      <c r="I49" s="303"/>
      <c r="J49" s="303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0"/>
    </row>
    <row r="50" spans="1:26" x14ac:dyDescent="0.25">
      <c r="A50" s="240"/>
      <c r="B50" s="241" t="s">
        <v>35</v>
      </c>
      <c r="C50" s="242"/>
      <c r="D50" s="242"/>
      <c r="E50" s="242"/>
      <c r="F50" s="242"/>
      <c r="G50" s="242"/>
      <c r="H50" s="242"/>
      <c r="I50" s="242"/>
      <c r="J50" s="243"/>
      <c r="K50" s="241"/>
      <c r="L50" s="242"/>
      <c r="M50" s="242"/>
      <c r="N50" s="242"/>
      <c r="O50" s="242"/>
      <c r="P50" s="242"/>
      <c r="Q50" s="242"/>
      <c r="R50" s="242"/>
      <c r="S50" s="243"/>
      <c r="T50" s="241"/>
      <c r="U50" s="242"/>
      <c r="V50" s="242"/>
      <c r="W50" s="242"/>
      <c r="X50" s="240"/>
    </row>
    <row r="51" spans="1:26" ht="6" customHeight="1" thickBot="1" x14ac:dyDescent="0.3">
      <c r="A51" s="240"/>
      <c r="B51" s="246"/>
      <c r="C51" s="244"/>
      <c r="D51" s="30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0"/>
    </row>
    <row r="52" spans="1:26" ht="15.75" thickBot="1" x14ac:dyDescent="0.3">
      <c r="A52" s="240"/>
      <c r="B52" s="305" t="s">
        <v>36</v>
      </c>
      <c r="C52" s="306"/>
      <c r="D52" s="306"/>
      <c r="E52" s="306"/>
      <c r="F52" s="306"/>
      <c r="G52" s="306"/>
      <c r="H52" s="306"/>
      <c r="I52" s="306"/>
      <c r="J52" s="307"/>
      <c r="K52" s="308"/>
      <c r="L52" s="309" t="s">
        <v>37</v>
      </c>
      <c r="M52" s="310"/>
      <c r="N52" s="311"/>
      <c r="O52" s="311"/>
      <c r="P52" s="311"/>
      <c r="Q52" s="311"/>
      <c r="R52" s="311"/>
      <c r="S52" s="311"/>
      <c r="T52" s="311"/>
      <c r="U52" s="311"/>
      <c r="V52" s="311"/>
      <c r="W52" s="312"/>
      <c r="X52" s="240"/>
      <c r="Z52" s="142"/>
    </row>
    <row r="53" spans="1:26" ht="45" x14ac:dyDescent="0.25">
      <c r="A53" s="240"/>
      <c r="B53" s="313" t="s">
        <v>38</v>
      </c>
      <c r="C53" s="314"/>
      <c r="D53" s="315" t="s">
        <v>39</v>
      </c>
      <c r="E53" s="314"/>
      <c r="F53" s="316" t="s">
        <v>40</v>
      </c>
      <c r="G53" s="316"/>
      <c r="H53" s="316" t="s">
        <v>80</v>
      </c>
      <c r="I53" s="316"/>
      <c r="J53" s="317" t="s">
        <v>81</v>
      </c>
      <c r="K53" s="316"/>
      <c r="L53" s="318" t="s">
        <v>41</v>
      </c>
      <c r="M53" s="319"/>
      <c r="N53" s="320" t="s">
        <v>42</v>
      </c>
      <c r="O53" s="321"/>
      <c r="P53" s="321" t="s">
        <v>79</v>
      </c>
      <c r="Q53" s="321"/>
      <c r="R53" s="322" t="s">
        <v>29</v>
      </c>
      <c r="S53" s="322"/>
      <c r="T53" s="322"/>
      <c r="U53" s="322"/>
      <c r="V53" s="321" t="s">
        <v>43</v>
      </c>
      <c r="W53" s="323" t="s">
        <v>44</v>
      </c>
      <c r="X53" s="240"/>
    </row>
    <row r="54" spans="1:26" x14ac:dyDescent="0.25">
      <c r="A54" s="240"/>
      <c r="B54" s="324" t="s">
        <v>87</v>
      </c>
      <c r="C54" s="325"/>
      <c r="D54" s="326" t="s">
        <v>77</v>
      </c>
      <c r="E54" s="327"/>
      <c r="F54" s="328" t="s">
        <v>12</v>
      </c>
      <c r="G54" s="329"/>
      <c r="H54" s="330">
        <v>0</v>
      </c>
      <c r="I54" s="331"/>
      <c r="J54" s="332">
        <v>0</v>
      </c>
      <c r="K54" s="333"/>
      <c r="L54" s="328" t="s">
        <v>12</v>
      </c>
      <c r="M54" s="334"/>
      <c r="N54" s="335">
        <f>D26-H48-H54-(0.15%*D26)</f>
        <v>4.2925000000000003E-3</v>
      </c>
      <c r="O54" s="336"/>
      <c r="P54" s="335">
        <f>8%-J54</f>
        <v>0.08</v>
      </c>
      <c r="Q54" s="337"/>
      <c r="R54" s="338" t="s">
        <v>77</v>
      </c>
      <c r="S54" s="338"/>
      <c r="T54" s="338"/>
      <c r="U54" s="338"/>
      <c r="V54" s="339" t="s">
        <v>12</v>
      </c>
      <c r="W54" s="339" t="s">
        <v>12</v>
      </c>
      <c r="X54" s="340"/>
      <c r="Y54" s="145"/>
    </row>
    <row r="55" spans="1:26" x14ac:dyDescent="0.25">
      <c r="A55" s="240"/>
      <c r="B55" s="246"/>
      <c r="C55" s="244"/>
      <c r="D55" s="246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0"/>
    </row>
    <row r="56" spans="1:26" s="1" customFormat="1" x14ac:dyDescent="0.25">
      <c r="B56" s="174"/>
      <c r="C56" s="169"/>
      <c r="D56" s="169"/>
      <c r="E56" s="169"/>
      <c r="F56" s="169"/>
      <c r="G56" s="169"/>
      <c r="H56" s="169"/>
      <c r="I56" s="169"/>
      <c r="J56" s="172"/>
      <c r="K56" s="169"/>
      <c r="L56" s="169"/>
      <c r="M56" s="169"/>
      <c r="N56" s="171"/>
      <c r="O56" s="170"/>
      <c r="P56" s="169"/>
      <c r="Q56" s="173"/>
      <c r="R56" s="169"/>
      <c r="S56" s="169"/>
      <c r="T56" s="169"/>
      <c r="U56" s="169"/>
      <c r="V56" s="169"/>
      <c r="W56" s="169"/>
    </row>
    <row r="57" spans="1:26" s="1" customFormat="1" x14ac:dyDescent="0.25">
      <c r="B57" s="174"/>
      <c r="C57" s="169"/>
      <c r="D57" s="169"/>
      <c r="E57" s="169"/>
      <c r="F57" s="169"/>
      <c r="G57" s="169"/>
      <c r="H57" s="169"/>
      <c r="I57" s="169"/>
      <c r="J57" s="175"/>
      <c r="K57" s="169"/>
      <c r="L57" s="169"/>
      <c r="M57" s="169"/>
      <c r="N57" s="169"/>
      <c r="O57" s="169"/>
      <c r="P57" s="175"/>
      <c r="Q57" s="169"/>
      <c r="R57" s="169"/>
      <c r="S57" s="169"/>
      <c r="T57" s="169"/>
      <c r="U57" s="169"/>
      <c r="V57" s="169"/>
      <c r="W57" s="169"/>
    </row>
    <row r="58" spans="1:26" s="1" customFormat="1" x14ac:dyDescent="0.25">
      <c r="B58" s="172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</row>
    <row r="59" spans="1:26" s="1" customFormat="1" x14ac:dyDescent="0.2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</row>
    <row r="60" spans="1:26" s="1" customFormat="1" x14ac:dyDescent="0.2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</row>
    <row r="61" spans="1:26" s="1" customFormat="1" x14ac:dyDescent="0.25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</row>
    <row r="62" spans="1:26" s="1" customFormat="1" x14ac:dyDescent="0.2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</row>
    <row r="63" spans="1:26" s="1" customFormat="1" x14ac:dyDescent="0.25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</row>
    <row r="64" spans="1:26" s="1" customFormat="1" x14ac:dyDescent="0.2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</row>
    <row r="65" spans="2:23" s="1" customFormat="1" x14ac:dyDescent="0.2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</row>
    <row r="66" spans="2:23" s="1" customFormat="1" x14ac:dyDescent="0.25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</row>
    <row r="67" spans="2:23" s="1" customFormat="1" x14ac:dyDescent="0.25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</row>
    <row r="68" spans="2:23" s="1" customFormat="1" x14ac:dyDescent="0.25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</row>
    <row r="69" spans="2:23" s="1" customFormat="1" x14ac:dyDescent="0.25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</row>
    <row r="70" spans="2:23" s="1" customFormat="1" x14ac:dyDescent="0.25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</row>
    <row r="71" spans="2:23" s="1" customFormat="1" x14ac:dyDescent="0.25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</row>
    <row r="72" spans="2:23" s="1" customFormat="1" x14ac:dyDescent="0.25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2:23" s="1" customFormat="1" x14ac:dyDescent="0.25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</row>
    <row r="74" spans="2:23" s="1" customFormat="1" x14ac:dyDescent="0.25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</row>
    <row r="75" spans="2:23" s="1" customFormat="1" x14ac:dyDescent="0.25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</row>
    <row r="76" spans="2:23" s="1" customFormat="1" x14ac:dyDescent="0.25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</row>
    <row r="77" spans="2:23" s="1" customFormat="1" x14ac:dyDescent="0.25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</row>
    <row r="78" spans="2:23" s="1" customFormat="1" x14ac:dyDescent="0.25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</row>
    <row r="79" spans="2:23" s="1" customFormat="1" x14ac:dyDescent="0.25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</row>
    <row r="80" spans="2:23" s="1" customFormat="1" x14ac:dyDescent="0.25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</row>
    <row r="81" spans="2:23" s="1" customFormat="1" x14ac:dyDescent="0.25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</row>
    <row r="82" spans="2:23" s="1" customFormat="1" x14ac:dyDescent="0.25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</row>
    <row r="83" spans="2:23" s="1" customFormat="1" x14ac:dyDescent="0.25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</row>
    <row r="84" spans="2:23" s="1" customFormat="1" x14ac:dyDescent="0.25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</row>
    <row r="85" spans="2:23" s="1" customFormat="1" x14ac:dyDescent="0.25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</row>
    <row r="86" spans="2:23" s="1" customFormat="1" x14ac:dyDescent="0.25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</row>
    <row r="87" spans="2:23" s="1" customFormat="1" x14ac:dyDescent="0.25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</row>
    <row r="88" spans="2:23" s="1" customFormat="1" x14ac:dyDescent="0.25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</row>
    <row r="89" spans="2:23" s="1" customFormat="1" x14ac:dyDescent="0.25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</row>
    <row r="90" spans="2:23" s="1" customFormat="1" x14ac:dyDescent="0.2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</row>
    <row r="91" spans="2:23" s="1" customFormat="1" x14ac:dyDescent="0.2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</row>
    <row r="92" spans="2:23" s="1" customFormat="1" x14ac:dyDescent="0.2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</row>
    <row r="93" spans="2:23" s="1" customFormat="1" x14ac:dyDescent="0.25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</row>
    <row r="94" spans="2:23" s="1" customFormat="1" x14ac:dyDescent="0.25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</row>
    <row r="95" spans="2:23" s="1" customFormat="1" x14ac:dyDescent="0.25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</row>
    <row r="96" spans="2:23" s="1" customFormat="1" x14ac:dyDescent="0.25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</row>
    <row r="97" spans="2:23" s="1" customFormat="1" x14ac:dyDescent="0.25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</row>
    <row r="98" spans="2:23" s="1" customFormat="1" x14ac:dyDescent="0.25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</row>
    <row r="99" spans="2:23" s="1" customFormat="1" x14ac:dyDescent="0.25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</row>
    <row r="100" spans="2:23" s="1" customFormat="1" x14ac:dyDescent="0.25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</row>
    <row r="101" spans="2:23" s="1" customFormat="1" x14ac:dyDescent="0.25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</row>
    <row r="102" spans="2:23" s="1" customFormat="1" x14ac:dyDescent="0.25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</row>
    <row r="103" spans="2:23" s="1" customFormat="1" x14ac:dyDescent="0.25"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</row>
    <row r="104" spans="2:23" s="1" customFormat="1" x14ac:dyDescent="0.25"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</row>
    <row r="105" spans="2:23" s="1" customFormat="1" x14ac:dyDescent="0.25"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</row>
    <row r="106" spans="2:23" s="1" customFormat="1" x14ac:dyDescent="0.25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</row>
    <row r="107" spans="2:23" s="1" customFormat="1" x14ac:dyDescent="0.25"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</row>
    <row r="108" spans="2:23" s="1" customFormat="1" x14ac:dyDescent="0.25"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</row>
    <row r="109" spans="2:23" s="1" customFormat="1" x14ac:dyDescent="0.25"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</row>
    <row r="110" spans="2:23" s="1" customFormat="1" x14ac:dyDescent="0.25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</row>
    <row r="111" spans="2:23" s="1" customFormat="1" x14ac:dyDescent="0.25"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</row>
    <row r="112" spans="2:23" s="1" customFormat="1" x14ac:dyDescent="0.25"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</row>
    <row r="113" spans="2:23" s="1" customFormat="1" x14ac:dyDescent="0.25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</row>
    <row r="114" spans="2:23" s="1" customFormat="1" x14ac:dyDescent="0.25"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</row>
    <row r="115" spans="2:23" s="1" customFormat="1" x14ac:dyDescent="0.25"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</row>
    <row r="116" spans="2:23" s="1" customFormat="1" x14ac:dyDescent="0.25"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</row>
    <row r="117" spans="2:23" s="1" customFormat="1" x14ac:dyDescent="0.25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</row>
    <row r="118" spans="2:23" s="1" customFormat="1" x14ac:dyDescent="0.25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</row>
    <row r="119" spans="2:23" s="1" customFormat="1" x14ac:dyDescent="0.25"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</row>
    <row r="120" spans="2:23" s="1" customFormat="1" x14ac:dyDescent="0.25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</row>
    <row r="121" spans="2:23" s="1" customFormat="1" x14ac:dyDescent="0.25"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</row>
    <row r="122" spans="2:23" s="1" customFormat="1" x14ac:dyDescent="0.25"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</row>
    <row r="123" spans="2:23" s="1" customFormat="1" x14ac:dyDescent="0.25"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</row>
    <row r="124" spans="2:23" s="1" customFormat="1" x14ac:dyDescent="0.25"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</row>
    <row r="125" spans="2:23" s="1" customFormat="1" x14ac:dyDescent="0.25"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</row>
    <row r="126" spans="2:23" s="1" customFormat="1" x14ac:dyDescent="0.25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</row>
    <row r="127" spans="2:23" s="1" customFormat="1" x14ac:dyDescent="0.25"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</row>
    <row r="128" spans="2:23" s="1" customFormat="1" x14ac:dyDescent="0.25"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</row>
    <row r="129" spans="2:23" s="1" customFormat="1" x14ac:dyDescent="0.25"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</row>
    <row r="130" spans="2:23" s="1" customFormat="1" x14ac:dyDescent="0.25"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</row>
    <row r="131" spans="2:23" s="1" customFormat="1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</row>
    <row r="132" spans="2:23" s="1" customFormat="1" x14ac:dyDescent="0.25"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</row>
    <row r="133" spans="2:23" s="1" customFormat="1" x14ac:dyDescent="0.25"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</row>
    <row r="134" spans="2:23" s="1" customFormat="1" x14ac:dyDescent="0.25"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</row>
    <row r="135" spans="2:23" s="1" customFormat="1" x14ac:dyDescent="0.25"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</row>
    <row r="136" spans="2:23" s="1" customFormat="1" x14ac:dyDescent="0.25"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</row>
    <row r="137" spans="2:23" s="1" customFormat="1" x14ac:dyDescent="0.25"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</row>
    <row r="138" spans="2:23" s="1" customFormat="1" x14ac:dyDescent="0.25"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</row>
    <row r="139" spans="2:23" s="1" customFormat="1" x14ac:dyDescent="0.25"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</row>
    <row r="140" spans="2:23" s="1" customFormat="1" x14ac:dyDescent="0.25"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</row>
    <row r="141" spans="2:23" s="1" customFormat="1" x14ac:dyDescent="0.25"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</row>
    <row r="142" spans="2:23" s="1" customFormat="1" x14ac:dyDescent="0.25"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</row>
    <row r="143" spans="2:23" s="1" customFormat="1" x14ac:dyDescent="0.25"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</row>
    <row r="144" spans="2:23" s="1" customFormat="1" x14ac:dyDescent="0.25"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</row>
    <row r="145" spans="2:23" s="1" customFormat="1" x14ac:dyDescent="0.25"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</row>
    <row r="146" spans="2:23" s="1" customFormat="1" x14ac:dyDescent="0.25"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</row>
    <row r="147" spans="2:23" s="1" customFormat="1" x14ac:dyDescent="0.25"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</row>
    <row r="148" spans="2:23" s="1" customFormat="1" x14ac:dyDescent="0.25"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</row>
    <row r="149" spans="2:23" s="1" customFormat="1" x14ac:dyDescent="0.25"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</row>
    <row r="150" spans="2:23" s="1" customFormat="1" x14ac:dyDescent="0.25"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</row>
    <row r="151" spans="2:23" s="1" customFormat="1" x14ac:dyDescent="0.25"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</row>
    <row r="152" spans="2:23" s="1" customFormat="1" x14ac:dyDescent="0.25"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</row>
    <row r="153" spans="2:23" s="1" customFormat="1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</row>
    <row r="154" spans="2:23" s="1" customFormat="1" x14ac:dyDescent="0.25"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</row>
    <row r="155" spans="2:23" s="1" customFormat="1" x14ac:dyDescent="0.25"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</row>
    <row r="156" spans="2:23" s="1" customFormat="1" x14ac:dyDescent="0.25"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</row>
    <row r="157" spans="2:23" s="1" customFormat="1" x14ac:dyDescent="0.25"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</row>
    <row r="158" spans="2:23" s="1" customFormat="1" x14ac:dyDescent="0.25"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</row>
    <row r="159" spans="2:23" s="1" customFormat="1" x14ac:dyDescent="0.25"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</row>
    <row r="160" spans="2:23" s="1" customFormat="1" x14ac:dyDescent="0.25"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</row>
    <row r="161" spans="2:23" s="1" customFormat="1" x14ac:dyDescent="0.25"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</row>
    <row r="162" spans="2:23" s="1" customFormat="1" x14ac:dyDescent="0.25"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</row>
    <row r="163" spans="2:23" s="1" customFormat="1" x14ac:dyDescent="0.25"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</row>
    <row r="164" spans="2:23" s="1" customFormat="1" x14ac:dyDescent="0.25"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</row>
    <row r="165" spans="2:23" s="1" customFormat="1" x14ac:dyDescent="0.25">
      <c r="B165" s="169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</row>
    <row r="166" spans="2:23" s="1" customFormat="1" x14ac:dyDescent="0.25"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</row>
    <row r="167" spans="2:23" s="1" customFormat="1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</row>
    <row r="168" spans="2:23" s="1" customFormat="1" x14ac:dyDescent="0.25"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</row>
    <row r="169" spans="2:23" s="1" customFormat="1" x14ac:dyDescent="0.25"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</row>
    <row r="170" spans="2:23" s="1" customFormat="1" x14ac:dyDescent="0.25"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</row>
    <row r="171" spans="2:23" s="1" customFormat="1" x14ac:dyDescent="0.25"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</row>
    <row r="172" spans="2:23" s="1" customFormat="1" x14ac:dyDescent="0.25">
      <c r="B172" s="169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</row>
    <row r="173" spans="2:23" s="1" customFormat="1" x14ac:dyDescent="0.25"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</row>
    <row r="174" spans="2:23" s="1" customFormat="1" x14ac:dyDescent="0.25"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</row>
    <row r="175" spans="2:23" s="1" customFormat="1" x14ac:dyDescent="0.25"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</row>
    <row r="176" spans="2:23" s="1" customFormat="1" x14ac:dyDescent="0.25"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</row>
    <row r="177" spans="2:23" s="1" customFormat="1" x14ac:dyDescent="0.25"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</row>
    <row r="178" spans="2:23" s="1" customFormat="1" x14ac:dyDescent="0.25"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</row>
    <row r="179" spans="2:23" s="1" customFormat="1" x14ac:dyDescent="0.25"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</row>
    <row r="180" spans="2:23" s="1" customFormat="1" x14ac:dyDescent="0.25"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</row>
    <row r="181" spans="2:23" s="1" customFormat="1" x14ac:dyDescent="0.25"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</row>
    <row r="182" spans="2:23" s="1" customFormat="1" x14ac:dyDescent="0.25"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</row>
    <row r="183" spans="2:23" s="1" customFormat="1" x14ac:dyDescent="0.25"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</row>
    <row r="184" spans="2:23" s="1" customFormat="1" x14ac:dyDescent="0.25"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</row>
    <row r="185" spans="2:23" s="1" customFormat="1" x14ac:dyDescent="0.25"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</row>
    <row r="186" spans="2:23" s="1" customFormat="1" x14ac:dyDescent="0.25"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</row>
    <row r="187" spans="2:23" s="1" customFormat="1" x14ac:dyDescent="0.25"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</row>
    <row r="188" spans="2:23" s="1" customFormat="1" x14ac:dyDescent="0.25"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</row>
    <row r="189" spans="2:23" s="1" customFormat="1" x14ac:dyDescent="0.25"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</row>
    <row r="190" spans="2:23" s="1" customFormat="1" x14ac:dyDescent="0.25"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</row>
    <row r="191" spans="2:23" s="1" customFormat="1" x14ac:dyDescent="0.25">
      <c r="B191" s="169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</row>
    <row r="192" spans="2:23" s="1" customFormat="1" x14ac:dyDescent="0.25"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</row>
    <row r="193" spans="2:23" s="1" customFormat="1" x14ac:dyDescent="0.25"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</row>
    <row r="194" spans="2:23" s="1" customFormat="1" x14ac:dyDescent="0.25"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</row>
    <row r="195" spans="2:23" s="1" customFormat="1" x14ac:dyDescent="0.25"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</row>
    <row r="196" spans="2:23" s="1" customFormat="1" x14ac:dyDescent="0.25"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</row>
    <row r="197" spans="2:23" s="1" customFormat="1" x14ac:dyDescent="0.25"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</row>
    <row r="198" spans="2:23" s="1" customFormat="1" x14ac:dyDescent="0.25"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</row>
    <row r="199" spans="2:23" s="1" customFormat="1" x14ac:dyDescent="0.25"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</row>
    <row r="200" spans="2:23" s="1" customFormat="1" x14ac:dyDescent="0.25"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</row>
    <row r="201" spans="2:23" s="1" customFormat="1" x14ac:dyDescent="0.25"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</row>
    <row r="202" spans="2:23" s="1" customFormat="1" x14ac:dyDescent="0.25"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</row>
    <row r="203" spans="2:23" s="1" customFormat="1" x14ac:dyDescent="0.25"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</row>
    <row r="204" spans="2:23" s="1" customFormat="1" x14ac:dyDescent="0.25">
      <c r="B204" s="169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</row>
    <row r="205" spans="2:23" s="1" customFormat="1" x14ac:dyDescent="0.25"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</row>
    <row r="206" spans="2:23" s="1" customFormat="1" x14ac:dyDescent="0.25">
      <c r="B206" s="169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</row>
    <row r="207" spans="2:23" s="1" customFormat="1" x14ac:dyDescent="0.25"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</row>
    <row r="208" spans="2:23" s="1" customFormat="1" x14ac:dyDescent="0.25"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</row>
    <row r="209" spans="2:23" s="1" customFormat="1" x14ac:dyDescent="0.25">
      <c r="B209" s="169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</row>
    <row r="210" spans="2:23" s="1" customFormat="1" x14ac:dyDescent="0.25"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</row>
    <row r="211" spans="2:23" s="1" customFormat="1" x14ac:dyDescent="0.25"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</row>
    <row r="212" spans="2:23" s="1" customFormat="1" x14ac:dyDescent="0.25"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</row>
    <row r="213" spans="2:23" s="1" customFormat="1" x14ac:dyDescent="0.25">
      <c r="B213" s="169"/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</row>
    <row r="214" spans="2:23" s="1" customFormat="1" x14ac:dyDescent="0.25">
      <c r="B214" s="169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</row>
    <row r="215" spans="2:23" s="1" customFormat="1" x14ac:dyDescent="0.25"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</row>
    <row r="216" spans="2:23" s="1" customFormat="1" x14ac:dyDescent="0.25"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</row>
    <row r="217" spans="2:23" s="1" customFormat="1" x14ac:dyDescent="0.25"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</row>
    <row r="218" spans="2:23" s="1" customFormat="1" x14ac:dyDescent="0.25">
      <c r="B218" s="169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</row>
    <row r="219" spans="2:23" s="1" customFormat="1" x14ac:dyDescent="0.25"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</row>
    <row r="220" spans="2:23" s="1" customFormat="1" x14ac:dyDescent="0.25"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</row>
    <row r="221" spans="2:23" s="1" customFormat="1" x14ac:dyDescent="0.25"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</row>
    <row r="222" spans="2:23" s="1" customFormat="1" x14ac:dyDescent="0.25"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</row>
    <row r="223" spans="2:23" s="1" customFormat="1" x14ac:dyDescent="0.25"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</row>
    <row r="224" spans="2:23" s="1" customFormat="1" x14ac:dyDescent="0.25"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</row>
    <row r="225" spans="2:23" s="1" customFormat="1" x14ac:dyDescent="0.25"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</row>
    <row r="226" spans="2:23" s="1" customFormat="1" x14ac:dyDescent="0.25"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</row>
    <row r="227" spans="2:23" s="1" customFormat="1" x14ac:dyDescent="0.25">
      <c r="B227" s="169"/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</row>
    <row r="228" spans="2:23" s="1" customFormat="1" x14ac:dyDescent="0.25"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</row>
    <row r="229" spans="2:23" s="1" customFormat="1" x14ac:dyDescent="0.25"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</row>
    <row r="230" spans="2:23" s="1" customFormat="1" x14ac:dyDescent="0.25"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</row>
    <row r="231" spans="2:23" s="1" customFormat="1" x14ac:dyDescent="0.25"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</row>
    <row r="232" spans="2:23" s="1" customFormat="1" x14ac:dyDescent="0.25"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</row>
    <row r="233" spans="2:23" s="1" customFormat="1" x14ac:dyDescent="0.25"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</row>
    <row r="234" spans="2:23" s="1" customFormat="1" x14ac:dyDescent="0.25"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</row>
    <row r="235" spans="2:23" s="1" customFormat="1" x14ac:dyDescent="0.25"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</row>
    <row r="236" spans="2:23" s="1" customFormat="1" x14ac:dyDescent="0.25"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</row>
    <row r="237" spans="2:23" s="1" customFormat="1" x14ac:dyDescent="0.25">
      <c r="B237" s="169"/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</row>
    <row r="238" spans="2:23" s="1" customFormat="1" x14ac:dyDescent="0.25"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</row>
    <row r="239" spans="2:23" s="1" customFormat="1" x14ac:dyDescent="0.25"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</row>
    <row r="240" spans="2:23" s="1" customFormat="1" x14ac:dyDescent="0.25">
      <c r="B240" s="169"/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</row>
    <row r="241" spans="2:23" s="1" customFormat="1" x14ac:dyDescent="0.25"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</row>
    <row r="242" spans="2:23" s="1" customFormat="1" x14ac:dyDescent="0.25"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</row>
    <row r="243" spans="2:23" s="1" customFormat="1" x14ac:dyDescent="0.25"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</row>
    <row r="244" spans="2:23" s="1" customFormat="1" x14ac:dyDescent="0.25"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</row>
    <row r="245" spans="2:23" s="1" customFormat="1" x14ac:dyDescent="0.25"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</row>
    <row r="246" spans="2:23" s="1" customFormat="1" x14ac:dyDescent="0.25"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</row>
    <row r="247" spans="2:23" s="1" customFormat="1" x14ac:dyDescent="0.25"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</row>
    <row r="248" spans="2:23" s="1" customFormat="1" x14ac:dyDescent="0.25"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</row>
    <row r="249" spans="2:23" s="1" customFormat="1" x14ac:dyDescent="0.25"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</row>
    <row r="250" spans="2:23" s="1" customFormat="1" x14ac:dyDescent="0.25"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</row>
    <row r="251" spans="2:23" s="1" customFormat="1" x14ac:dyDescent="0.25"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</row>
    <row r="252" spans="2:23" s="1" customFormat="1" x14ac:dyDescent="0.25"/>
    <row r="253" spans="2:23" s="1" customFormat="1" x14ac:dyDescent="0.25"/>
    <row r="254" spans="2:23" s="1" customFormat="1" x14ac:dyDescent="0.25"/>
    <row r="255" spans="2:23" s="1" customFormat="1" x14ac:dyDescent="0.25"/>
    <row r="256" spans="2:23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</sheetData>
  <sheetProtection algorithmName="SHA-512" hashValue="T8kKTlHCrErfEUSlFrckf6Xc5K2Fp/pC+gUR2xCLP7v2t8gjxbkEohiFGIUwZXYH3o6VE/dL7V2pAFJxQJrIXg==" saltValue="MfQenQEjICzgM1l+iYBK6Q==" spinCount="100000" sheet="1" objects="1" scenarios="1"/>
  <mergeCells count="35">
    <mergeCell ref="B7:J7"/>
    <mergeCell ref="D29:J29"/>
    <mergeCell ref="D32:J32"/>
    <mergeCell ref="D35:J35"/>
    <mergeCell ref="D24:J24"/>
    <mergeCell ref="D25:J25"/>
    <mergeCell ref="D26:J26"/>
    <mergeCell ref="D27:J27"/>
    <mergeCell ref="D28:J28"/>
    <mergeCell ref="D17:J17"/>
    <mergeCell ref="D18:J18"/>
    <mergeCell ref="B20:J20"/>
    <mergeCell ref="D22:J22"/>
    <mergeCell ref="D23:J23"/>
    <mergeCell ref="D9:J9"/>
    <mergeCell ref="D10:J10"/>
    <mergeCell ref="R54:U54"/>
    <mergeCell ref="D36:J36"/>
    <mergeCell ref="D37:J37"/>
    <mergeCell ref="D39:J39"/>
    <mergeCell ref="D40:J40"/>
    <mergeCell ref="D41:J41"/>
    <mergeCell ref="D42:J42"/>
    <mergeCell ref="D43:J43"/>
    <mergeCell ref="B45:J45"/>
    <mergeCell ref="B52:J52"/>
    <mergeCell ref="B47:B48"/>
    <mergeCell ref="L52:W52"/>
    <mergeCell ref="B50:J50"/>
    <mergeCell ref="K50:S50"/>
    <mergeCell ref="T50:W50"/>
    <mergeCell ref="D11:J11"/>
    <mergeCell ref="D15:J15"/>
    <mergeCell ref="D16:J16"/>
    <mergeCell ref="B13:J1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roperties xmlns="http://www.imanage.com/work/xmlschema">
  <documentid>DOCS!8057829.2</documentid>
  <senderid>VALERIA.SIQUEIRA</senderid>
  <senderemail>VALERIA.SIQUEIRA@CEPEDA.LAW</senderemail>
  <lastmodified>2025-01-07T11:16:47.0000000-03:00</lastmodified>
  <database>DOCS</database>
</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9AACF-8496-4792-B2CE-C57E8C011B30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Armor Previdência FIM (2)</vt:lpstr>
      <vt:lpstr>Armor Previdência FIM -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2025-06-01T16:34:48Z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