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-2025\novas-1\"/>
    </mc:Choice>
  </mc:AlternateContent>
  <xr:revisionPtr revIDLastSave="0" documentId="8_{64C77F61-5DDE-4FE2-951B-EAB7B3F55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mor Axe " sheetId="1" r:id="rId1"/>
  </sheets>
  <calcPr calcId="181029"/>
</workbook>
</file>

<file path=xl/calcChain.xml><?xml version="1.0" encoding="utf-8"?>
<calcChain xmlns="http://schemas.openxmlformats.org/spreadsheetml/2006/main">
  <c r="O116" i="1" l="1"/>
  <c r="N116" i="1"/>
  <c r="F116" i="1"/>
  <c r="E116" i="1"/>
  <c r="O112" i="1"/>
  <c r="N112" i="1"/>
  <c r="I112" i="1"/>
  <c r="H112" i="1"/>
  <c r="F112" i="1"/>
  <c r="E112" i="1"/>
  <c r="O108" i="1"/>
  <c r="N108" i="1"/>
  <c r="F108" i="1"/>
  <c r="E108" i="1"/>
  <c r="O104" i="1"/>
  <c r="O98" i="1"/>
  <c r="N98" i="1"/>
  <c r="F98" i="1"/>
  <c r="E98" i="1"/>
  <c r="O94" i="1"/>
  <c r="N94" i="1"/>
  <c r="I94" i="1"/>
  <c r="F94" i="1"/>
  <c r="E94" i="1"/>
  <c r="O90" i="1"/>
  <c r="N90" i="1"/>
  <c r="F90" i="1"/>
  <c r="E90" i="1"/>
  <c r="O86" i="1"/>
  <c r="O81" i="1"/>
  <c r="N81" i="1"/>
  <c r="I81" i="1"/>
  <c r="H81" i="1"/>
  <c r="F81" i="1"/>
  <c r="E81" i="1"/>
  <c r="O77" i="1"/>
  <c r="N77" i="1"/>
  <c r="I77" i="1"/>
  <c r="H77" i="1"/>
  <c r="F77" i="1"/>
  <c r="E77" i="1"/>
  <c r="O73" i="1"/>
  <c r="N73" i="1"/>
  <c r="I73" i="1"/>
  <c r="H73" i="1"/>
  <c r="F73" i="1"/>
  <c r="E73" i="1"/>
  <c r="O69" i="1"/>
  <c r="O63" i="1"/>
  <c r="N63" i="1"/>
  <c r="I63" i="1"/>
  <c r="H63" i="1"/>
  <c r="F63" i="1"/>
  <c r="E63" i="1"/>
  <c r="O59" i="1"/>
  <c r="N59" i="1"/>
  <c r="I59" i="1"/>
  <c r="H59" i="1"/>
  <c r="F59" i="1"/>
  <c r="E59" i="1"/>
  <c r="O55" i="1"/>
  <c r="N55" i="1"/>
  <c r="I55" i="1"/>
  <c r="H55" i="1"/>
  <c r="F55" i="1"/>
  <c r="E55" i="1"/>
  <c r="O51" i="1"/>
  <c r="O43" i="1"/>
  <c r="N43" i="1"/>
  <c r="I43" i="1"/>
  <c r="H43" i="1"/>
  <c r="F43" i="1"/>
  <c r="E43" i="1"/>
  <c r="O39" i="1"/>
  <c r="N39" i="1"/>
  <c r="I39" i="1"/>
  <c r="H39" i="1"/>
  <c r="F39" i="1"/>
  <c r="E39" i="1"/>
  <c r="O35" i="1"/>
  <c r="N35" i="1"/>
  <c r="I35" i="1"/>
  <c r="H35" i="1"/>
  <c r="F35" i="1"/>
  <c r="E35" i="1"/>
  <c r="O31" i="1"/>
  <c r="N17" i="1"/>
  <c r="I17" i="1"/>
  <c r="H17" i="1"/>
  <c r="F17" i="1"/>
  <c r="E17" i="1"/>
  <c r="O13" i="1"/>
  <c r="O17" i="1" l="1"/>
  <c r="H21" i="1"/>
  <c r="N21" i="1"/>
  <c r="I21" i="1" l="1"/>
  <c r="H25" i="1"/>
  <c r="E21" i="1"/>
  <c r="I25" i="1" l="1"/>
  <c r="F21" i="1"/>
  <c r="F25" i="1" s="1"/>
  <c r="E25" i="1"/>
  <c r="N25" i="1" s="1"/>
  <c r="O25" i="1" l="1"/>
  <c r="O21" i="1"/>
</calcChain>
</file>

<file path=xl/sharedStrings.xml><?xml version="1.0" encoding="utf-8"?>
<sst xmlns="http://schemas.openxmlformats.org/spreadsheetml/2006/main" count="321" uniqueCount="28">
  <si>
    <t>Simulações de Cenários em Fundos de Varejo</t>
  </si>
  <si>
    <t>Distribuidor 1</t>
  </si>
  <si>
    <r>
      <rPr>
        <b/>
        <sz val="22"/>
        <rFont val="Calibri"/>
        <charset val="134"/>
      </rPr>
      <t xml:space="preserve">Cenário </t>
    </r>
    <r>
      <rPr>
        <b/>
        <sz val="22"/>
        <color rgb="FFFF0000"/>
        <rFont val="Calibri"/>
        <charset val="134"/>
      </rPr>
      <t>com</t>
    </r>
    <r>
      <rPr>
        <b/>
        <sz val="22"/>
        <rFont val="Calibri"/>
        <charset val="134"/>
      </rPr>
      <t xml:space="preserve"> Apropriação de Taxa de Performance</t>
    </r>
  </si>
  <si>
    <t>Armor Axe Fundo de Investimento Financeiro Em Cotas de Fundos de Investimento Multimercado</t>
  </si>
  <si>
    <t>Taxa de Performance</t>
  </si>
  <si>
    <t>Taxa de Administração</t>
  </si>
  <si>
    <t>Taxa de administração máxima</t>
  </si>
  <si>
    <t>Rentabilidade do Fundo referente ao Indexador</t>
  </si>
  <si>
    <t>Performance Fundo</t>
  </si>
  <si>
    <t>Investimento</t>
  </si>
  <si>
    <t>Simulação de Cenário</t>
  </si>
  <si>
    <t>Gestor</t>
  </si>
  <si>
    <t>Distribuidor</t>
  </si>
  <si>
    <t>Administrador</t>
  </si>
  <si>
    <t>Taxa Total de Administração</t>
  </si>
  <si>
    <t xml:space="preserve">Armor Axe </t>
  </si>
  <si>
    <t>Rateio</t>
  </si>
  <si>
    <t>% do PL</t>
  </si>
  <si>
    <t>$</t>
  </si>
  <si>
    <t>REM. FIXA POR FUNDO</t>
  </si>
  <si>
    <t>Taxa Total de Performance</t>
  </si>
  <si>
    <t>N/A</t>
  </si>
  <si>
    <t>Taxa Total</t>
  </si>
  <si>
    <t>Armor Axe</t>
  </si>
  <si>
    <r>
      <rPr>
        <b/>
        <sz val="22"/>
        <rFont val="Calibri"/>
        <charset val="134"/>
      </rPr>
      <t xml:space="preserve">Cenário </t>
    </r>
    <r>
      <rPr>
        <b/>
        <sz val="22"/>
        <color rgb="FFFF0000"/>
        <rFont val="Calibri"/>
        <charset val="134"/>
      </rPr>
      <t>sem</t>
    </r>
    <r>
      <rPr>
        <b/>
        <sz val="22"/>
        <rFont val="Calibri"/>
        <charset val="134"/>
      </rPr>
      <t xml:space="preserve"> apropriação de Taxa de Performance</t>
    </r>
  </si>
  <si>
    <t>Distribuidor 2</t>
  </si>
  <si>
    <t>Distribuidor 3</t>
  </si>
  <si>
    <t xml:space="preserve">REM. FIXA POR QTDE DE COTISTAS (VEJA SUMÁRIO)
 R$ 3.236,80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</si>
</sst>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.0%"/>
    <numFmt numFmtId="166" formatCode="_-[$R$-416]\ * #,##0.00_-;\-[$R$-416]\ * #,##0.00_-;_-[$R$-416]\ * &quot;-&quot;??_-;_-@_-"/>
  </numFmts>
  <fonts count="15">
    <font>
      <sz val="11"/>
      <color theme="1"/>
      <name val="Aptos Narrow"/>
      <charset val="134"/>
      <scheme val="minor"/>
    </font>
    <font>
      <sz val="11"/>
      <color theme="1"/>
      <name val="Calibri"/>
      <charset val="134"/>
    </font>
    <font>
      <sz val="24"/>
      <color theme="0"/>
      <name val="Calibri"/>
      <charset val="134"/>
    </font>
    <font>
      <sz val="16"/>
      <color theme="1"/>
      <name val="Calibri"/>
      <charset val="134"/>
    </font>
    <font>
      <b/>
      <sz val="20"/>
      <color theme="0"/>
      <name val="Calibri"/>
      <charset val="134"/>
    </font>
    <font>
      <sz val="16"/>
      <name val="Calibri"/>
      <charset val="134"/>
    </font>
    <font>
      <b/>
      <sz val="22"/>
      <name val="Calibri"/>
      <charset val="134"/>
    </font>
    <font>
      <b/>
      <sz val="16"/>
      <color theme="0"/>
      <name val="Calibri"/>
      <charset val="134"/>
    </font>
    <font>
      <b/>
      <sz val="16"/>
      <name val="Calibri"/>
      <charset val="134"/>
    </font>
    <font>
      <sz val="16"/>
      <color theme="0"/>
      <name val="Calibri"/>
      <charset val="134"/>
    </font>
    <font>
      <b/>
      <sz val="16"/>
      <name val="Arial"/>
      <charset val="134"/>
    </font>
    <font>
      <b/>
      <sz val="18"/>
      <color theme="0"/>
      <name val="Calibri"/>
      <charset val="134"/>
    </font>
    <font>
      <sz val="16"/>
      <color theme="0" tint="-0.249977111117893"/>
      <name val="Calibri"/>
      <charset val="134"/>
    </font>
    <font>
      <b/>
      <sz val="22"/>
      <color rgb="FFFF0000"/>
      <name val="Calibri"/>
      <charset val="134"/>
    </font>
    <font>
      <sz val="11"/>
      <color theme="1"/>
      <name val="Aptos Narrow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9593"/>
        <bgColor indexed="64"/>
      </patternFill>
    </fill>
    <fill>
      <patternFill patternType="solid">
        <fgColor rgb="FFA9CBCA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6C02"/>
        <bgColor indexed="64"/>
      </patternFill>
    </fill>
  </fills>
  <borders count="61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rgb="FFFF000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164" fontId="9" fillId="3" borderId="14" xfId="0" applyNumberFormat="1" applyFont="1" applyFill="1" applyBorder="1" applyAlignment="1" applyProtection="1">
      <alignment horizontal="left" vertical="center" wrapText="1"/>
      <protection locked="0"/>
    </xf>
    <xf numFmtId="9" fontId="9" fillId="3" borderId="34" xfId="2" applyFont="1" applyFill="1" applyBorder="1" applyAlignment="1" applyProtection="1">
      <alignment horizontal="left" vertical="center" wrapText="1"/>
      <protection locked="0"/>
    </xf>
    <xf numFmtId="164" fontId="9" fillId="3" borderId="34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/>
    <xf numFmtId="0" fontId="1" fillId="2" borderId="0" xfId="0" applyFont="1" applyFill="1" applyProtection="1"/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hidden="1"/>
    </xf>
    <xf numFmtId="0" fontId="4" fillId="3" borderId="5" xfId="0" applyFont="1" applyFill="1" applyBorder="1" applyAlignment="1" applyProtection="1">
      <alignment horizontal="left" vertical="center" wrapText="1"/>
      <protection hidden="1"/>
    </xf>
    <xf numFmtId="0" fontId="5" fillId="2" borderId="6" xfId="0" applyFont="1" applyFill="1" applyBorder="1" applyAlignment="1" applyProtection="1">
      <alignment horizontal="left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left" vertical="center" wrapText="1"/>
      <protection hidden="1"/>
    </xf>
    <xf numFmtId="0" fontId="7" fillId="5" borderId="10" xfId="0" applyFont="1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33" xfId="0" applyFont="1" applyFill="1" applyBorder="1" applyProtection="1"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vertical="center" wrapText="1"/>
      <protection hidden="1"/>
    </xf>
    <xf numFmtId="0" fontId="3" fillId="2" borderId="15" xfId="0" applyFont="1" applyFill="1" applyBorder="1" applyProtection="1">
      <protection hidden="1"/>
    </xf>
    <xf numFmtId="9" fontId="3" fillId="6" borderId="16" xfId="0" applyNumberFormat="1" applyFont="1" applyFill="1" applyBorder="1" applyAlignment="1" applyProtection="1">
      <alignment horizontal="left" vertical="center" wrapText="1"/>
      <protection hidden="1"/>
    </xf>
    <xf numFmtId="165" fontId="5" fillId="6" borderId="16" xfId="0" applyNumberFormat="1" applyFont="1" applyFill="1" applyBorder="1" applyAlignment="1" applyProtection="1">
      <alignment horizontal="left" vertical="center" wrapText="1"/>
      <protection hidden="1"/>
    </xf>
    <xf numFmtId="10" fontId="3" fillId="6" borderId="1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37" xfId="0" applyFont="1" applyFill="1" applyBorder="1" applyProtection="1">
      <protection hidden="1"/>
    </xf>
    <xf numFmtId="0" fontId="7" fillId="5" borderId="13" xfId="0" applyFont="1" applyFill="1" applyBorder="1" applyAlignment="1" applyProtection="1">
      <alignment vertical="center" wrapText="1"/>
      <protection hidden="1"/>
    </xf>
    <xf numFmtId="0" fontId="3" fillId="2" borderId="38" xfId="0" applyFont="1" applyFill="1" applyBorder="1" applyProtection="1">
      <protection hidden="1"/>
    </xf>
    <xf numFmtId="0" fontId="5" fillId="2" borderId="39" xfId="0" applyFont="1" applyFill="1" applyBorder="1" applyAlignment="1" applyProtection="1">
      <alignment vertical="center" wrapText="1"/>
      <protection hidden="1"/>
    </xf>
    <xf numFmtId="10" fontId="3" fillId="6" borderId="40" xfId="0" applyNumberFormat="1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3" fillId="2" borderId="27" xfId="0" applyFont="1" applyFill="1" applyBorder="1" applyProtection="1">
      <protection hidden="1"/>
    </xf>
    <xf numFmtId="0" fontId="5" fillId="2" borderId="41" xfId="0" applyFont="1" applyFill="1" applyBorder="1" applyAlignment="1" applyProtection="1">
      <alignment vertical="center" wrapText="1"/>
      <protection hidden="1"/>
    </xf>
    <xf numFmtId="9" fontId="5" fillId="2" borderId="0" xfId="0" applyNumberFormat="1" applyFont="1" applyFill="1" applyAlignment="1" applyProtection="1">
      <alignment horizontal="left" vertical="center" wrapText="1"/>
      <protection hidden="1"/>
    </xf>
    <xf numFmtId="9" fontId="5" fillId="2" borderId="2" xfId="0" applyNumberFormat="1" applyFont="1" applyFill="1" applyBorder="1" applyAlignment="1" applyProtection="1">
      <alignment horizontal="left" vertical="center" wrapText="1"/>
      <protection hidden="1"/>
    </xf>
    <xf numFmtId="10" fontId="5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1" fillId="2" borderId="27" xfId="0" applyFont="1" applyFill="1" applyBorder="1" applyProtection="1">
      <protection hidden="1"/>
    </xf>
    <xf numFmtId="0" fontId="3" fillId="2" borderId="17" xfId="0" applyFont="1" applyFill="1" applyBorder="1" applyAlignment="1" applyProtection="1">
      <alignment horizontal="left" vertical="center" wrapText="1"/>
      <protection hidden="1"/>
    </xf>
    <xf numFmtId="0" fontId="3" fillId="2" borderId="18" xfId="0" applyFont="1" applyFill="1" applyBorder="1" applyAlignment="1" applyProtection="1">
      <alignment horizontal="left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2" borderId="35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Protection="1">
      <protection hidden="1"/>
    </xf>
    <xf numFmtId="0" fontId="3" fillId="8" borderId="44" xfId="0" applyFont="1" applyFill="1" applyBorder="1" applyAlignment="1" applyProtection="1">
      <alignment horizontal="center" vertical="center" wrapText="1"/>
      <protection hidden="1"/>
    </xf>
    <xf numFmtId="0" fontId="3" fillId="8" borderId="45" xfId="0" applyFont="1" applyFill="1" applyBorder="1" applyAlignment="1" applyProtection="1">
      <alignment horizontal="center" vertical="center" wrapText="1"/>
      <protection hidden="1"/>
    </xf>
    <xf numFmtId="0" fontId="1" fillId="2" borderId="37" xfId="0" applyFont="1" applyFill="1" applyBorder="1" applyProtection="1">
      <protection hidden="1"/>
    </xf>
    <xf numFmtId="0" fontId="8" fillId="4" borderId="5" xfId="0" applyFont="1" applyFill="1" applyBorder="1" applyAlignment="1" applyProtection="1">
      <alignment horizontal="left" vertical="center" wrapText="1"/>
      <protection hidden="1"/>
    </xf>
    <xf numFmtId="0" fontId="9" fillId="5" borderId="21" xfId="0" applyFont="1" applyFill="1" applyBorder="1" applyAlignment="1" applyProtection="1">
      <alignment horizontal="left" vertical="center" wrapText="1"/>
      <protection hidden="1"/>
    </xf>
    <xf numFmtId="0" fontId="7" fillId="5" borderId="22" xfId="0" applyFont="1" applyFill="1" applyBorder="1" applyAlignment="1" applyProtection="1">
      <alignment horizontal="left" vertical="center" wrapText="1"/>
      <protection hidden="1"/>
    </xf>
    <xf numFmtId="0" fontId="7" fillId="5" borderId="23" xfId="0" applyFont="1" applyFill="1" applyBorder="1" applyAlignment="1" applyProtection="1">
      <alignment horizontal="left" vertical="center" wrapText="1"/>
      <protection hidden="1"/>
    </xf>
    <xf numFmtId="0" fontId="7" fillId="5" borderId="46" xfId="0" applyFont="1" applyFill="1" applyBorder="1" applyAlignment="1" applyProtection="1">
      <alignment horizontal="center" vertical="center" wrapText="1"/>
      <protection hidden="1"/>
    </xf>
    <xf numFmtId="166" fontId="7" fillId="5" borderId="47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48" xfId="0" applyFont="1" applyFill="1" applyBorder="1" applyAlignment="1" applyProtection="1">
      <alignment horizontal="left" vertical="center" wrapText="1"/>
      <protection hidden="1"/>
    </xf>
    <xf numFmtId="0" fontId="9" fillId="3" borderId="49" xfId="0" applyFont="1" applyFill="1" applyBorder="1" applyAlignment="1" applyProtection="1">
      <alignment horizontal="left" vertical="center" wrapText="1"/>
      <protection hidden="1"/>
    </xf>
    <xf numFmtId="0" fontId="8" fillId="4" borderId="24" xfId="0" applyFont="1" applyFill="1" applyBorder="1" applyAlignment="1" applyProtection="1">
      <alignment horizontal="left" vertical="center" wrapText="1"/>
      <protection hidden="1"/>
    </xf>
    <xf numFmtId="9" fontId="5" fillId="4" borderId="24" xfId="0" applyNumberFormat="1" applyFont="1" applyFill="1" applyBorder="1" applyAlignment="1" applyProtection="1">
      <alignment horizontal="left" vertical="center" wrapText="1"/>
      <protection hidden="1"/>
    </xf>
    <xf numFmtId="10" fontId="3" fillId="6" borderId="25" xfId="0" applyNumberFormat="1" applyFont="1" applyFill="1" applyBorder="1" applyAlignment="1" applyProtection="1">
      <alignment horizontal="left" vertical="center" wrapText="1"/>
      <protection hidden="1"/>
    </xf>
    <xf numFmtId="164" fontId="3" fillId="6" borderId="26" xfId="0" applyNumberFormat="1" applyFont="1" applyFill="1" applyBorder="1" applyAlignment="1" applyProtection="1">
      <alignment horizontal="left" vertical="center" wrapText="1"/>
      <protection hidden="1"/>
    </xf>
    <xf numFmtId="0" fontId="7" fillId="5" borderId="50" xfId="0" applyFont="1" applyFill="1" applyBorder="1" applyAlignment="1" applyProtection="1">
      <alignment horizontal="center" vertical="center" wrapText="1"/>
      <protection hidden="1"/>
    </xf>
    <xf numFmtId="166" fontId="7" fillId="5" borderId="51" xfId="0" applyNumberFormat="1" applyFont="1" applyFill="1" applyBorder="1" applyAlignment="1" applyProtection="1">
      <alignment horizontal="center" vertical="center" wrapText="1"/>
      <protection hidden="1"/>
    </xf>
    <xf numFmtId="10" fontId="3" fillId="6" borderId="52" xfId="0" applyNumberFormat="1" applyFont="1" applyFill="1" applyBorder="1" applyAlignment="1" applyProtection="1">
      <alignment horizontal="left" vertical="center" wrapText="1"/>
      <protection hidden="1"/>
    </xf>
    <xf numFmtId="0" fontId="5" fillId="2" borderId="27" xfId="0" applyFont="1" applyFill="1" applyBorder="1" applyAlignment="1" applyProtection="1">
      <alignment vertical="center" wrapText="1"/>
      <protection hidden="1"/>
    </xf>
    <xf numFmtId="10" fontId="5" fillId="2" borderId="0" xfId="0" applyNumberFormat="1" applyFont="1" applyFill="1" applyAlignment="1" applyProtection="1">
      <alignment vertical="center" wrapText="1"/>
      <protection hidden="1"/>
    </xf>
    <xf numFmtId="10" fontId="3" fillId="2" borderId="0" xfId="0" applyNumberFormat="1" applyFont="1" applyFill="1" applyAlignment="1" applyProtection="1">
      <alignment vertical="center" wrapText="1"/>
      <protection hidden="1"/>
    </xf>
    <xf numFmtId="0" fontId="3" fillId="2" borderId="28" xfId="0" applyFont="1" applyFill="1" applyBorder="1" applyAlignment="1" applyProtection="1">
      <alignment vertical="center" wrapText="1"/>
      <protection hidden="1"/>
    </xf>
    <xf numFmtId="10" fontId="3" fillId="2" borderId="27" xfId="0" applyNumberFormat="1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3" fillId="8" borderId="53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left" vertical="center" wrapText="1"/>
      <protection hidden="1"/>
    </xf>
    <xf numFmtId="166" fontId="7" fillId="5" borderId="54" xfId="0" applyNumberFormat="1" applyFont="1" applyFill="1" applyBorder="1" applyAlignment="1" applyProtection="1">
      <alignment horizontal="left" vertical="center" wrapText="1"/>
      <protection hidden="1"/>
    </xf>
    <xf numFmtId="9" fontId="5" fillId="4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6" borderId="55" xfId="0" applyFont="1" applyFill="1" applyBorder="1" applyAlignment="1" applyProtection="1">
      <alignment vertical="center" wrapText="1"/>
      <protection hidden="1"/>
    </xf>
    <xf numFmtId="0" fontId="3" fillId="6" borderId="56" xfId="0" applyFont="1" applyFill="1" applyBorder="1" applyAlignment="1" applyProtection="1">
      <alignment vertical="center" wrapText="1"/>
      <protection hidden="1"/>
    </xf>
    <xf numFmtId="0" fontId="3" fillId="2" borderId="27" xfId="0" applyFont="1" applyFill="1" applyBorder="1" applyAlignment="1" applyProtection="1">
      <alignment vertical="center" wrapText="1"/>
      <protection hidden="1"/>
    </xf>
    <xf numFmtId="0" fontId="12" fillId="2" borderId="41" xfId="0" applyFont="1" applyFill="1" applyBorder="1" applyAlignment="1" applyProtection="1">
      <alignment horizontal="center" vertical="center" wrapText="1"/>
      <protection hidden="1"/>
    </xf>
    <xf numFmtId="0" fontId="12" fillId="2" borderId="57" xfId="0" applyFont="1" applyFill="1" applyBorder="1" applyAlignment="1" applyProtection="1">
      <alignment horizontal="center" vertical="center" wrapText="1"/>
      <protection hidden="1"/>
    </xf>
    <xf numFmtId="0" fontId="8" fillId="4" borderId="29" xfId="0" applyFont="1" applyFill="1" applyBorder="1" applyAlignment="1" applyProtection="1">
      <alignment horizontal="left" vertical="center" wrapText="1"/>
      <protection hidden="1"/>
    </xf>
    <xf numFmtId="0" fontId="8" fillId="4" borderId="23" xfId="0" applyFont="1" applyFill="1" applyBorder="1" applyAlignment="1" applyProtection="1">
      <alignment horizontal="left" vertical="center" wrapText="1"/>
      <protection hidden="1"/>
    </xf>
    <xf numFmtId="0" fontId="7" fillId="5" borderId="30" xfId="0" applyFont="1" applyFill="1" applyBorder="1" applyAlignment="1" applyProtection="1">
      <alignment horizontal="left" vertical="center" wrapText="1"/>
      <protection hidden="1"/>
    </xf>
    <xf numFmtId="0" fontId="8" fillId="4" borderId="13" xfId="0" applyFont="1" applyFill="1" applyBorder="1" applyAlignment="1" applyProtection="1">
      <alignment horizontal="left" vertical="center" wrapText="1"/>
      <protection hidden="1"/>
    </xf>
    <xf numFmtId="0" fontId="8" fillId="4" borderId="31" xfId="0" applyFont="1" applyFill="1" applyBorder="1" applyAlignment="1" applyProtection="1">
      <alignment horizontal="left" vertical="center" wrapText="1"/>
      <protection hidden="1"/>
    </xf>
    <xf numFmtId="164" fontId="3" fillId="6" borderId="25" xfId="1" applyNumberFormat="1" applyFont="1" applyFill="1" applyBorder="1" applyAlignment="1" applyProtection="1">
      <alignment horizontal="left" vertical="center" wrapText="1"/>
      <protection hidden="1"/>
    </xf>
    <xf numFmtId="164" fontId="3" fillId="6" borderId="31" xfId="0" applyNumberFormat="1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5" fillId="2" borderId="32" xfId="0" applyFont="1" applyFill="1" applyBorder="1" applyAlignment="1" applyProtection="1">
      <alignment horizontal="left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8" fillId="4" borderId="7" xfId="0" applyFont="1" applyFill="1" applyBorder="1" applyAlignment="1" applyProtection="1">
      <alignment vertical="center" wrapText="1"/>
      <protection hidden="1"/>
    </xf>
    <xf numFmtId="9" fontId="5" fillId="6" borderId="16" xfId="0" applyNumberFormat="1" applyFont="1" applyFill="1" applyBorder="1" applyAlignment="1" applyProtection="1">
      <alignment horizontal="left" vertical="center" wrapText="1"/>
      <protection hidden="1"/>
    </xf>
    <xf numFmtId="0" fontId="7" fillId="5" borderId="52" xfId="0" applyFont="1" applyFill="1" applyBorder="1" applyAlignment="1" applyProtection="1">
      <alignment vertical="center" wrapText="1"/>
      <protection hidden="1"/>
    </xf>
    <xf numFmtId="0" fontId="3" fillId="2" borderId="39" xfId="0" applyFont="1" applyFill="1" applyBorder="1" applyAlignment="1" applyProtection="1">
      <alignment vertical="center" wrapText="1"/>
      <protection hidden="1"/>
    </xf>
    <xf numFmtId="0" fontId="5" fillId="2" borderId="58" xfId="0" applyFont="1" applyFill="1" applyBorder="1" applyAlignment="1" applyProtection="1">
      <alignment vertical="center" wrapText="1"/>
      <protection hidden="1"/>
    </xf>
    <xf numFmtId="9" fontId="5" fillId="2" borderId="28" xfId="0" applyNumberFormat="1" applyFont="1" applyFill="1" applyBorder="1" applyAlignment="1" applyProtection="1">
      <alignment horizontal="left" vertical="center" wrapText="1"/>
      <protection hidden="1"/>
    </xf>
    <xf numFmtId="0" fontId="3" fillId="7" borderId="0" xfId="0" applyFont="1" applyFill="1" applyProtection="1">
      <protection hidden="1"/>
    </xf>
    <xf numFmtId="0" fontId="3" fillId="7" borderId="59" xfId="0" applyFont="1" applyFill="1" applyBorder="1" applyProtection="1">
      <protection hidden="1"/>
    </xf>
    <xf numFmtId="0" fontId="11" fillId="3" borderId="5" xfId="0" applyFont="1" applyFill="1" applyBorder="1" applyAlignment="1" applyProtection="1">
      <alignment horizontal="left" vertical="center" wrapText="1"/>
      <protection hidden="1"/>
    </xf>
    <xf numFmtId="10" fontId="3" fillId="6" borderId="16" xfId="0" applyNumberFormat="1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60" xfId="0" applyFont="1" applyFill="1" applyBorder="1" applyAlignment="1" applyProtection="1">
      <alignment horizontal="center" vertical="center" wrapText="1"/>
      <protection hidden="1"/>
    </xf>
    <xf numFmtId="0" fontId="7" fillId="5" borderId="42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center" vertical="center" wrapText="1"/>
      <protection hidden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589593"/>
      <color rgb="FF153E3E"/>
      <color rgb="FFA9CBCA"/>
      <color rgb="FFFF6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48155</xdr:colOff>
      <xdr:row>0</xdr:row>
      <xdr:rowOff>162720</xdr:rowOff>
    </xdr:from>
    <xdr:to>
      <xdr:col>1</xdr:col>
      <xdr:colOff>1962680</xdr:colOff>
      <xdr:row>4</xdr:row>
      <xdr:rowOff>132450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62560"/>
          <a:ext cx="1914525" cy="702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1"/>
  <sheetViews>
    <sheetView tabSelected="1" zoomScale="80" zoomScaleNormal="80" workbookViewId="0">
      <selection activeCell="H13" sqref="H13"/>
    </sheetView>
  </sheetViews>
  <sheetFormatPr defaultColWidth="9" defaultRowHeight="13.5"/>
  <cols>
    <col min="1" max="1" width="2.75" style="1" customWidth="1"/>
    <col min="2" max="2" width="58.375" customWidth="1"/>
    <col min="3" max="3" width="33.625" customWidth="1"/>
    <col min="4" max="4" width="1.125" style="1" customWidth="1"/>
    <col min="5" max="5" width="27.875" style="1" customWidth="1"/>
    <col min="6" max="6" width="27.75" style="1" customWidth="1"/>
    <col min="7" max="7" width="1.125" style="1" customWidth="1"/>
    <col min="8" max="8" width="32.25" style="1" customWidth="1"/>
    <col min="9" max="9" width="25.875" style="1" customWidth="1"/>
    <col min="10" max="10" width="1" style="1" customWidth="1"/>
    <col min="11" max="11" width="25.125" style="1" customWidth="1"/>
    <col min="12" max="12" width="26" style="1" customWidth="1"/>
    <col min="13" max="13" width="1.25" style="1" customWidth="1"/>
    <col min="14" max="14" width="26.875" style="1" customWidth="1"/>
    <col min="15" max="15" width="22.625" style="1" customWidth="1"/>
    <col min="16" max="16" width="37.875" style="1" customWidth="1"/>
    <col min="17" max="17" width="50.375" style="1" customWidth="1"/>
    <col min="18" max="31" width="9.125" style="1"/>
  </cols>
  <sheetData>
    <row r="1" spans="1:18" s="1" customForma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5"/>
      <c r="R1" s="5"/>
    </row>
    <row r="2" spans="1:18" s="1" customForma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5"/>
      <c r="R2" s="5"/>
    </row>
    <row r="3" spans="1:18" s="1" customFormat="1" ht="1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5"/>
      <c r="R3" s="5"/>
    </row>
    <row r="4" spans="1:18" s="1" customForma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</row>
    <row r="5" spans="1:18" s="1" customForma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5"/>
      <c r="R5" s="5"/>
    </row>
    <row r="6" spans="1:18" s="1" customForma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5"/>
      <c r="R6" s="5"/>
    </row>
    <row r="7" spans="1:18" s="1" customFormat="1">
      <c r="A7" s="7"/>
      <c r="B7" s="9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7"/>
      <c r="P7" s="7"/>
      <c r="Q7" s="5"/>
      <c r="R7" s="5"/>
    </row>
    <row r="8" spans="1:18" s="1" customFormat="1" ht="23.25" customHeight="1">
      <c r="A8" s="7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7"/>
      <c r="P8" s="7"/>
      <c r="Q8" s="5"/>
      <c r="R8" s="5"/>
    </row>
    <row r="9" spans="1:18" s="1" customFormat="1" ht="17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5"/>
      <c r="R9" s="5"/>
    </row>
    <row r="10" spans="1:18" s="1" customFormat="1" ht="26.25">
      <c r="A10" s="13"/>
      <c r="B10" s="14" t="s">
        <v>1</v>
      </c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8"/>
      <c r="Q10" s="6"/>
      <c r="R10" s="5"/>
    </row>
    <row r="11" spans="1:18" s="1" customFormat="1" ht="42" customHeight="1">
      <c r="A11" s="13"/>
      <c r="B11" s="16" t="s">
        <v>2</v>
      </c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8"/>
      <c r="Q11" s="6"/>
      <c r="R11" s="5"/>
    </row>
    <row r="12" spans="1:18" s="1" customFormat="1" ht="42" customHeight="1">
      <c r="A12" s="13"/>
      <c r="B12" s="18" t="s">
        <v>3</v>
      </c>
      <c r="C12" s="19"/>
      <c r="D12" s="13"/>
      <c r="E12" s="20" t="s">
        <v>4</v>
      </c>
      <c r="F12" s="21" t="s">
        <v>5</v>
      </c>
      <c r="G12" s="13"/>
      <c r="H12" s="22" t="s">
        <v>6</v>
      </c>
      <c r="I12" s="23"/>
      <c r="J12" s="13"/>
      <c r="K12" s="24" t="s">
        <v>7</v>
      </c>
      <c r="L12" s="25"/>
      <c r="M12" s="13"/>
      <c r="N12" s="26"/>
      <c r="O12" s="21" t="s">
        <v>8</v>
      </c>
      <c r="P12" s="8"/>
      <c r="Q12" s="6"/>
      <c r="R12" s="5"/>
    </row>
    <row r="13" spans="1:18" s="1" customFormat="1" ht="21">
      <c r="A13" s="13"/>
      <c r="B13" s="27" t="s">
        <v>9</v>
      </c>
      <c r="C13" s="2">
        <v>5000</v>
      </c>
      <c r="D13" s="28"/>
      <c r="E13" s="29">
        <v>0.2</v>
      </c>
      <c r="F13" s="30">
        <v>0.02</v>
      </c>
      <c r="G13" s="13"/>
      <c r="H13" s="31">
        <v>2.1999999999999999E-2</v>
      </c>
      <c r="I13" s="32"/>
      <c r="J13" s="13"/>
      <c r="K13" s="33" t="s">
        <v>10</v>
      </c>
      <c r="L13" s="3">
        <v>0.02</v>
      </c>
      <c r="M13" s="34"/>
      <c r="N13" s="35"/>
      <c r="O13" s="36">
        <f>IFERROR(IF(L13&gt;=0,E13*L13,"0"),"Digite um número válido")</f>
        <v>4.0000000000000001E-3</v>
      </c>
      <c r="P13" s="8"/>
      <c r="Q13" s="6"/>
      <c r="R13" s="5"/>
    </row>
    <row r="14" spans="1:18" s="1" customFormat="1" ht="21">
      <c r="A14" s="13"/>
      <c r="B14" s="37"/>
      <c r="C14" s="37"/>
      <c r="D14" s="37"/>
      <c r="E14" s="37"/>
      <c r="F14" s="37"/>
      <c r="G14" s="37"/>
      <c r="H14" s="37"/>
      <c r="I14" s="13"/>
      <c r="J14" s="38"/>
      <c r="K14" s="39"/>
      <c r="L14" s="40"/>
      <c r="M14" s="41"/>
      <c r="N14" s="37"/>
      <c r="O14" s="42"/>
      <c r="P14" s="43"/>
      <c r="Q14" s="6"/>
      <c r="R14" s="5"/>
    </row>
    <row r="15" spans="1:18" s="1" customFormat="1" ht="21">
      <c r="A15" s="13"/>
      <c r="B15" s="44" t="s">
        <v>5</v>
      </c>
      <c r="C15" s="45"/>
      <c r="D15" s="13"/>
      <c r="E15" s="46" t="s">
        <v>11</v>
      </c>
      <c r="F15" s="47"/>
      <c r="G15" s="13"/>
      <c r="H15" s="46" t="s">
        <v>12</v>
      </c>
      <c r="I15" s="47"/>
      <c r="J15" s="13"/>
      <c r="K15" s="46" t="s">
        <v>13</v>
      </c>
      <c r="L15" s="48"/>
      <c r="M15" s="49"/>
      <c r="N15" s="50" t="s">
        <v>14</v>
      </c>
      <c r="O15" s="51"/>
      <c r="P15" s="52"/>
      <c r="Q15" s="6"/>
      <c r="R15" s="5"/>
    </row>
    <row r="16" spans="1:18" s="1" customFormat="1" ht="21">
      <c r="A16" s="13"/>
      <c r="B16" s="53" t="s">
        <v>15</v>
      </c>
      <c r="C16" s="54" t="s">
        <v>16</v>
      </c>
      <c r="D16" s="13"/>
      <c r="E16" s="55" t="s">
        <v>17</v>
      </c>
      <c r="F16" s="56" t="s">
        <v>18</v>
      </c>
      <c r="G16" s="13"/>
      <c r="H16" s="55" t="s">
        <v>17</v>
      </c>
      <c r="I16" s="56" t="s">
        <v>18</v>
      </c>
      <c r="J16" s="13"/>
      <c r="K16" s="57" t="s">
        <v>19</v>
      </c>
      <c r="L16" s="58">
        <v>3236.8</v>
      </c>
      <c r="M16" s="13"/>
      <c r="N16" s="59" t="s">
        <v>17</v>
      </c>
      <c r="O16" s="60" t="s">
        <v>18</v>
      </c>
      <c r="P16" s="8"/>
      <c r="Q16" s="6"/>
      <c r="R16" s="5"/>
    </row>
    <row r="17" spans="1:18" s="1" customFormat="1" ht="21">
      <c r="A17" s="13"/>
      <c r="B17" s="61"/>
      <c r="C17" s="62">
        <v>0.4</v>
      </c>
      <c r="D17" s="13"/>
      <c r="E17" s="63">
        <f>N17-H17</f>
        <v>1.4E-2</v>
      </c>
      <c r="F17" s="64">
        <f>C13*E17</f>
        <v>70</v>
      </c>
      <c r="G17" s="13"/>
      <c r="H17" s="63">
        <f>C17*F13</f>
        <v>8.0000000000000002E-3</v>
      </c>
      <c r="I17" s="64">
        <f>H17*C13</f>
        <v>40</v>
      </c>
      <c r="J17" s="13"/>
      <c r="K17" s="65"/>
      <c r="L17" s="66"/>
      <c r="M17" s="13"/>
      <c r="N17" s="67">
        <f>H13</f>
        <v>2.1999999999999999E-2</v>
      </c>
      <c r="O17" s="64">
        <f>I17+F17</f>
        <v>110</v>
      </c>
      <c r="P17" s="8"/>
      <c r="Q17" s="6"/>
      <c r="R17" s="5"/>
    </row>
    <row r="18" spans="1:18" s="1" customFormat="1" ht="21">
      <c r="A18" s="13"/>
      <c r="B18" s="68"/>
      <c r="C18" s="69"/>
      <c r="D18" s="13"/>
      <c r="E18" s="70"/>
      <c r="F18" s="71"/>
      <c r="G18" s="13"/>
      <c r="H18" s="72"/>
      <c r="I18" s="73"/>
      <c r="J18" s="13"/>
      <c r="K18" s="73"/>
      <c r="L18" s="73"/>
      <c r="M18" s="13"/>
      <c r="N18" s="73"/>
      <c r="O18" s="73"/>
      <c r="P18" s="8"/>
      <c r="Q18" s="6"/>
      <c r="R18" s="5"/>
    </row>
    <row r="19" spans="1:18" s="1" customFormat="1" ht="21">
      <c r="A19" s="13"/>
      <c r="B19" s="44" t="s">
        <v>4</v>
      </c>
      <c r="C19" s="45"/>
      <c r="D19" s="13"/>
      <c r="E19" s="46" t="s">
        <v>11</v>
      </c>
      <c r="F19" s="47"/>
      <c r="G19" s="13"/>
      <c r="H19" s="46" t="s">
        <v>12</v>
      </c>
      <c r="I19" s="47"/>
      <c r="J19" s="13"/>
      <c r="K19" s="46" t="s">
        <v>13</v>
      </c>
      <c r="L19" s="48"/>
      <c r="M19" s="49"/>
      <c r="N19" s="50" t="s">
        <v>20</v>
      </c>
      <c r="O19" s="74"/>
      <c r="P19" s="8"/>
      <c r="Q19" s="6"/>
      <c r="R19" s="5"/>
    </row>
    <row r="20" spans="1:18" s="1" customFormat="1" ht="21">
      <c r="A20" s="13"/>
      <c r="B20" s="53" t="s">
        <v>15</v>
      </c>
      <c r="C20" s="75" t="s">
        <v>16</v>
      </c>
      <c r="D20" s="13"/>
      <c r="E20" s="55" t="s">
        <v>17</v>
      </c>
      <c r="F20" s="56" t="s">
        <v>18</v>
      </c>
      <c r="G20" s="13"/>
      <c r="H20" s="55" t="s">
        <v>17</v>
      </c>
      <c r="I20" s="56" t="s">
        <v>18</v>
      </c>
      <c r="J20" s="13"/>
      <c r="K20" s="55" t="s">
        <v>17</v>
      </c>
      <c r="L20" s="76" t="s">
        <v>18</v>
      </c>
      <c r="M20" s="13"/>
      <c r="N20" s="59" t="s">
        <v>17</v>
      </c>
      <c r="O20" s="60" t="s">
        <v>18</v>
      </c>
      <c r="P20" s="8"/>
      <c r="Q20" s="6"/>
      <c r="R20" s="5"/>
    </row>
    <row r="21" spans="1:18" s="1" customFormat="1" ht="21">
      <c r="A21" s="13"/>
      <c r="B21" s="61"/>
      <c r="C21" s="77">
        <v>0.25</v>
      </c>
      <c r="D21" s="13"/>
      <c r="E21" s="31">
        <f>N21-H21</f>
        <v>3.0000000000000001E-3</v>
      </c>
      <c r="F21" s="64">
        <f>E21*C13</f>
        <v>15</v>
      </c>
      <c r="G21" s="13"/>
      <c r="H21" s="31">
        <f>O13*C21</f>
        <v>1E-3</v>
      </c>
      <c r="I21" s="64">
        <f>H21*C13</f>
        <v>5</v>
      </c>
      <c r="J21" s="13"/>
      <c r="K21" s="78" t="s">
        <v>21</v>
      </c>
      <c r="L21" s="79" t="s">
        <v>21</v>
      </c>
      <c r="M21" s="13"/>
      <c r="N21" s="67">
        <f>O13</f>
        <v>4.0000000000000001E-3</v>
      </c>
      <c r="O21" s="64">
        <f>I21+F21</f>
        <v>20</v>
      </c>
      <c r="P21" s="8"/>
      <c r="Q21" s="6"/>
      <c r="R21" s="5"/>
    </row>
    <row r="22" spans="1:18" s="1" customFormat="1" ht="21">
      <c r="A22" s="13"/>
      <c r="B22" s="68"/>
      <c r="C22" s="69"/>
      <c r="D22" s="13"/>
      <c r="E22" s="73"/>
      <c r="F22" s="71"/>
      <c r="G22" s="13"/>
      <c r="H22" s="80"/>
      <c r="I22" s="73"/>
      <c r="J22" s="13"/>
      <c r="K22" s="81"/>
      <c r="L22" s="82"/>
      <c r="M22" s="13"/>
      <c r="N22" s="73"/>
      <c r="O22" s="73"/>
      <c r="P22" s="8"/>
      <c r="Q22" s="6"/>
      <c r="R22" s="5"/>
    </row>
    <row r="23" spans="1:18" s="1" customFormat="1" ht="21">
      <c r="A23" s="13"/>
      <c r="B23" s="44" t="s">
        <v>22</v>
      </c>
      <c r="C23" s="45"/>
      <c r="D23" s="13"/>
      <c r="E23" s="46" t="s">
        <v>11</v>
      </c>
      <c r="F23" s="47"/>
      <c r="G23" s="13"/>
      <c r="H23" s="46" t="s">
        <v>12</v>
      </c>
      <c r="I23" s="47"/>
      <c r="J23" s="13"/>
      <c r="K23" s="46" t="s">
        <v>13</v>
      </c>
      <c r="L23" s="48"/>
      <c r="M23" s="49"/>
      <c r="N23" s="50" t="s">
        <v>22</v>
      </c>
      <c r="O23" s="74"/>
      <c r="P23" s="8"/>
      <c r="Q23" s="6"/>
      <c r="R23" s="5"/>
    </row>
    <row r="24" spans="1:18" s="1" customFormat="1" ht="21">
      <c r="A24" s="13"/>
      <c r="B24" s="83" t="s">
        <v>23</v>
      </c>
      <c r="C24" s="84"/>
      <c r="D24" s="13"/>
      <c r="E24" s="85" t="s">
        <v>17</v>
      </c>
      <c r="F24" s="56" t="s">
        <v>18</v>
      </c>
      <c r="G24" s="13"/>
      <c r="H24" s="55" t="s">
        <v>17</v>
      </c>
      <c r="I24" s="56" t="s">
        <v>18</v>
      </c>
      <c r="J24" s="13"/>
      <c r="K24" s="57" t="s">
        <v>19</v>
      </c>
      <c r="L24" s="58">
        <v>3236.8</v>
      </c>
      <c r="M24" s="13"/>
      <c r="N24" s="59" t="s">
        <v>17</v>
      </c>
      <c r="O24" s="60" t="s">
        <v>18</v>
      </c>
      <c r="P24" s="8"/>
      <c r="Q24" s="6"/>
      <c r="R24" s="5"/>
    </row>
    <row r="25" spans="1:18" s="1" customFormat="1" ht="21">
      <c r="A25" s="13"/>
      <c r="B25" s="86"/>
      <c r="C25" s="87"/>
      <c r="D25" s="13"/>
      <c r="E25" s="63">
        <f>E17+E21</f>
        <v>1.7000000000000001E-2</v>
      </c>
      <c r="F25" s="88">
        <f>F17+F21</f>
        <v>85</v>
      </c>
      <c r="G25" s="13"/>
      <c r="H25" s="63">
        <f>H17+H21</f>
        <v>9.0000000000000011E-3</v>
      </c>
      <c r="I25" s="88">
        <f>I17+I21</f>
        <v>45</v>
      </c>
      <c r="J25" s="13"/>
      <c r="K25" s="65"/>
      <c r="L25" s="66"/>
      <c r="M25" s="13"/>
      <c r="N25" s="63">
        <f>IF(OR(O13="N/A",O13="Digite um número válido"),O13,SUM(E25,H25,K25))</f>
        <v>2.6000000000000002E-2</v>
      </c>
      <c r="O25" s="89">
        <f>I25+F25</f>
        <v>130</v>
      </c>
      <c r="P25" s="8"/>
      <c r="Q25" s="6"/>
      <c r="R25" s="5"/>
    </row>
    <row r="26" spans="1:18" s="1" customFormat="1" ht="30.75" customHeight="1">
      <c r="A26" s="13"/>
      <c r="B26" s="90"/>
      <c r="C26" s="90"/>
      <c r="D26" s="90"/>
      <c r="E26" s="90"/>
      <c r="F26" s="90"/>
      <c r="G26" s="13"/>
      <c r="H26" s="13"/>
      <c r="I26" s="13"/>
      <c r="J26" s="13"/>
      <c r="K26" s="13"/>
      <c r="L26" s="13"/>
      <c r="M26" s="13"/>
      <c r="N26" s="13"/>
      <c r="O26" s="13"/>
      <c r="P26" s="8"/>
      <c r="Q26" s="6"/>
      <c r="R26" s="5"/>
    </row>
    <row r="27" spans="1:18" s="1" customFormat="1" ht="18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8"/>
      <c r="Q27" s="6"/>
      <c r="R27" s="5"/>
    </row>
    <row r="28" spans="1:18" s="1" customFormat="1" ht="26.25">
      <c r="A28" s="13"/>
      <c r="B28" s="14" t="s">
        <v>1</v>
      </c>
      <c r="C28" s="9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8"/>
      <c r="Q28" s="6"/>
      <c r="R28" s="5"/>
    </row>
    <row r="29" spans="1:18" s="1" customFormat="1" ht="42" customHeight="1">
      <c r="A29" s="13"/>
      <c r="B29" s="16" t="s">
        <v>24</v>
      </c>
      <c r="C29" s="1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8"/>
      <c r="Q29" s="6"/>
      <c r="R29" s="5"/>
    </row>
    <row r="30" spans="1:18" s="1" customFormat="1" ht="42" customHeight="1">
      <c r="A30" s="13"/>
      <c r="B30" s="18" t="s">
        <v>3</v>
      </c>
      <c r="C30" s="19"/>
      <c r="D30" s="13"/>
      <c r="E30" s="20" t="s">
        <v>4</v>
      </c>
      <c r="F30" s="92" t="s">
        <v>5</v>
      </c>
      <c r="G30" s="23"/>
      <c r="H30" s="22" t="s">
        <v>6</v>
      </c>
      <c r="I30" s="23"/>
      <c r="J30" s="13"/>
      <c r="K30" s="24" t="s">
        <v>7</v>
      </c>
      <c r="L30" s="25"/>
      <c r="M30" s="13"/>
      <c r="N30" s="26"/>
      <c r="O30" s="22" t="s">
        <v>8</v>
      </c>
      <c r="P30" s="8"/>
      <c r="Q30" s="6"/>
      <c r="R30" s="5"/>
    </row>
    <row r="31" spans="1:18" s="1" customFormat="1" ht="21">
      <c r="A31" s="13"/>
      <c r="B31" s="93" t="s">
        <v>9</v>
      </c>
      <c r="C31" s="4">
        <v>5000</v>
      </c>
      <c r="D31" s="13"/>
      <c r="E31" s="29">
        <v>0.2</v>
      </c>
      <c r="F31" s="94">
        <v>0.02</v>
      </c>
      <c r="G31" s="13"/>
      <c r="H31" s="63">
        <v>2.1999999999999999E-2</v>
      </c>
      <c r="I31" s="32"/>
      <c r="J31" s="13"/>
      <c r="K31" s="95" t="s">
        <v>10</v>
      </c>
      <c r="L31" s="3">
        <v>-0.02</v>
      </c>
      <c r="M31" s="13"/>
      <c r="N31" s="96"/>
      <c r="O31" s="36">
        <f>IFERROR(IF(L31&gt;=0,E31*L31,0),"Digite um número válido")</f>
        <v>0</v>
      </c>
      <c r="P31" s="8"/>
      <c r="Q31" s="6"/>
      <c r="R31" s="5"/>
    </row>
    <row r="32" spans="1:18" s="1" customFormat="1" ht="13.5" customHeight="1">
      <c r="A32" s="13"/>
      <c r="B32" s="37"/>
      <c r="C32" s="37"/>
      <c r="D32" s="37"/>
      <c r="E32" s="37"/>
      <c r="F32" s="37"/>
      <c r="G32" s="37"/>
      <c r="H32" s="37"/>
      <c r="I32" s="13"/>
      <c r="J32" s="13"/>
      <c r="K32" s="97"/>
      <c r="L32" s="98"/>
      <c r="M32" s="13"/>
      <c r="N32" s="37"/>
      <c r="O32" s="42"/>
      <c r="P32" s="43"/>
      <c r="Q32" s="6"/>
      <c r="R32" s="5"/>
    </row>
    <row r="33" spans="1:18" s="1" customFormat="1" ht="21">
      <c r="A33" s="13"/>
      <c r="B33" s="44" t="s">
        <v>5</v>
      </c>
      <c r="C33" s="45"/>
      <c r="D33" s="13"/>
      <c r="E33" s="46" t="s">
        <v>11</v>
      </c>
      <c r="F33" s="48"/>
      <c r="G33" s="23"/>
      <c r="H33" s="46" t="s">
        <v>12</v>
      </c>
      <c r="I33" s="47"/>
      <c r="J33" s="13"/>
      <c r="K33" s="46" t="s">
        <v>13</v>
      </c>
      <c r="L33" s="48"/>
      <c r="M33" s="49"/>
      <c r="N33" s="50" t="s">
        <v>14</v>
      </c>
      <c r="O33" s="74"/>
      <c r="P33" s="8"/>
      <c r="Q33" s="6"/>
      <c r="R33" s="5"/>
    </row>
    <row r="34" spans="1:18" s="1" customFormat="1" ht="18" customHeight="1">
      <c r="A34" s="13"/>
      <c r="B34" s="53" t="s">
        <v>15</v>
      </c>
      <c r="C34" s="75" t="s">
        <v>16</v>
      </c>
      <c r="D34" s="13"/>
      <c r="E34" s="55" t="s">
        <v>17</v>
      </c>
      <c r="F34" s="56" t="s">
        <v>18</v>
      </c>
      <c r="G34" s="13"/>
      <c r="H34" s="55" t="s">
        <v>17</v>
      </c>
      <c r="I34" s="56" t="s">
        <v>18</v>
      </c>
      <c r="J34" s="13"/>
      <c r="K34" s="57" t="s">
        <v>19</v>
      </c>
      <c r="L34" s="58">
        <v>3236.8</v>
      </c>
      <c r="M34" s="13"/>
      <c r="N34" s="59" t="s">
        <v>17</v>
      </c>
      <c r="O34" s="60" t="s">
        <v>18</v>
      </c>
      <c r="P34" s="8"/>
      <c r="Q34" s="6"/>
      <c r="R34" s="5"/>
    </row>
    <row r="35" spans="1:18" s="1" customFormat="1" ht="21">
      <c r="A35" s="13"/>
      <c r="B35" s="61"/>
      <c r="C35" s="77">
        <v>0.4</v>
      </c>
      <c r="D35" s="13"/>
      <c r="E35" s="63">
        <f>N35-H35</f>
        <v>1.4E-2</v>
      </c>
      <c r="F35" s="64">
        <f>C31*E35</f>
        <v>70</v>
      </c>
      <c r="G35" s="13"/>
      <c r="H35" s="63">
        <f>C35*F31</f>
        <v>8.0000000000000002E-3</v>
      </c>
      <c r="I35" s="64">
        <f>H35*C31</f>
        <v>40</v>
      </c>
      <c r="J35" s="13"/>
      <c r="K35" s="65"/>
      <c r="L35" s="66"/>
      <c r="M35" s="13"/>
      <c r="N35" s="67">
        <f>IF(OR(O31="N/A",O31="Digite um número válido"),O31,H31)</f>
        <v>2.1999999999999999E-2</v>
      </c>
      <c r="O35" s="64">
        <f>IF(OR(O31="N/A",O31="Digite um número válido"),O31,C31*N35)</f>
        <v>110</v>
      </c>
      <c r="P35" s="8"/>
      <c r="Q35" s="6"/>
      <c r="R35" s="5"/>
    </row>
    <row r="36" spans="1:18" s="1" customFormat="1" ht="21">
      <c r="A36" s="13"/>
      <c r="B36" s="68"/>
      <c r="C36" s="69"/>
      <c r="D36" s="13"/>
      <c r="E36" s="70"/>
      <c r="F36" s="71"/>
      <c r="G36" s="13"/>
      <c r="H36" s="72"/>
      <c r="I36" s="73"/>
      <c r="J36" s="13"/>
      <c r="K36" s="73"/>
      <c r="L36" s="73"/>
      <c r="M36" s="13"/>
      <c r="N36" s="73"/>
      <c r="O36" s="73"/>
      <c r="P36" s="8"/>
      <c r="Q36" s="6"/>
      <c r="R36" s="5"/>
    </row>
    <row r="37" spans="1:18" s="1" customFormat="1" ht="21" customHeight="1">
      <c r="A37" s="13"/>
      <c r="B37" s="44" t="s">
        <v>4</v>
      </c>
      <c r="C37" s="45"/>
      <c r="D37" s="13"/>
      <c r="E37" s="46" t="s">
        <v>11</v>
      </c>
      <c r="F37" s="47"/>
      <c r="G37" s="13"/>
      <c r="H37" s="46" t="s">
        <v>12</v>
      </c>
      <c r="I37" s="47"/>
      <c r="J37" s="13"/>
      <c r="K37" s="46" t="s">
        <v>13</v>
      </c>
      <c r="L37" s="48"/>
      <c r="M37" s="49"/>
      <c r="N37" s="50" t="s">
        <v>20</v>
      </c>
      <c r="O37" s="74"/>
      <c r="P37" s="52"/>
      <c r="Q37" s="6"/>
      <c r="R37" s="5"/>
    </row>
    <row r="38" spans="1:18" s="1" customFormat="1" ht="21">
      <c r="A38" s="13"/>
      <c r="B38" s="53" t="s">
        <v>15</v>
      </c>
      <c r="C38" s="54" t="s">
        <v>16</v>
      </c>
      <c r="D38" s="13"/>
      <c r="E38" s="55" t="s">
        <v>17</v>
      </c>
      <c r="F38" s="56" t="s">
        <v>18</v>
      </c>
      <c r="G38" s="13"/>
      <c r="H38" s="55" t="s">
        <v>17</v>
      </c>
      <c r="I38" s="56" t="s">
        <v>18</v>
      </c>
      <c r="J38" s="13"/>
      <c r="K38" s="55" t="s">
        <v>17</v>
      </c>
      <c r="L38" s="76" t="s">
        <v>18</v>
      </c>
      <c r="M38" s="13"/>
      <c r="N38" s="59" t="s">
        <v>17</v>
      </c>
      <c r="O38" s="60" t="s">
        <v>18</v>
      </c>
      <c r="P38" s="8"/>
      <c r="Q38" s="6"/>
      <c r="R38" s="5"/>
    </row>
    <row r="39" spans="1:18" s="1" customFormat="1" ht="21">
      <c r="A39" s="13"/>
      <c r="B39" s="61"/>
      <c r="C39" s="62">
        <v>0.25</v>
      </c>
      <c r="D39" s="13"/>
      <c r="E39" s="31">
        <f>N39-H39</f>
        <v>0</v>
      </c>
      <c r="F39" s="64">
        <f>E39*C31</f>
        <v>0</v>
      </c>
      <c r="G39" s="13"/>
      <c r="H39" s="31">
        <f>O31*C39</f>
        <v>0</v>
      </c>
      <c r="I39" s="64">
        <f>H39*C31</f>
        <v>0</v>
      </c>
      <c r="J39" s="13"/>
      <c r="K39" s="78" t="s">
        <v>21</v>
      </c>
      <c r="L39" s="79" t="s">
        <v>21</v>
      </c>
      <c r="M39" s="13"/>
      <c r="N39" s="67">
        <f>O31</f>
        <v>0</v>
      </c>
      <c r="O39" s="64">
        <f>I39+F39</f>
        <v>0</v>
      </c>
      <c r="P39" s="8"/>
      <c r="Q39" s="6"/>
      <c r="R39" s="5"/>
    </row>
    <row r="40" spans="1:18" s="1" customFormat="1" ht="21">
      <c r="A40" s="13"/>
      <c r="B40" s="68"/>
      <c r="C40" s="69"/>
      <c r="D40" s="13"/>
      <c r="E40" s="73"/>
      <c r="F40" s="71"/>
      <c r="G40" s="13"/>
      <c r="H40" s="80"/>
      <c r="I40" s="73"/>
      <c r="J40" s="13"/>
      <c r="K40" s="81"/>
      <c r="L40" s="82"/>
      <c r="M40" s="13"/>
      <c r="N40" s="73"/>
      <c r="O40" s="73"/>
      <c r="P40" s="8"/>
      <c r="Q40" s="6"/>
      <c r="R40" s="5"/>
    </row>
    <row r="41" spans="1:18" s="1" customFormat="1" ht="21">
      <c r="A41" s="13"/>
      <c r="B41" s="44" t="s">
        <v>22</v>
      </c>
      <c r="C41" s="45"/>
      <c r="D41" s="13"/>
      <c r="E41" s="46" t="s">
        <v>11</v>
      </c>
      <c r="F41" s="47"/>
      <c r="G41" s="13"/>
      <c r="H41" s="46" t="s">
        <v>12</v>
      </c>
      <c r="I41" s="47"/>
      <c r="J41" s="13"/>
      <c r="K41" s="46" t="s">
        <v>13</v>
      </c>
      <c r="L41" s="48"/>
      <c r="M41" s="49"/>
      <c r="N41" s="50" t="s">
        <v>22</v>
      </c>
      <c r="O41" s="74"/>
      <c r="P41" s="8"/>
      <c r="Q41" s="6"/>
      <c r="R41" s="5"/>
    </row>
    <row r="42" spans="1:18" s="1" customFormat="1" ht="21" customHeight="1">
      <c r="A42" s="13"/>
      <c r="B42" s="83" t="s">
        <v>15</v>
      </c>
      <c r="C42" s="84"/>
      <c r="D42" s="13"/>
      <c r="E42" s="85" t="s">
        <v>17</v>
      </c>
      <c r="F42" s="56" t="s">
        <v>18</v>
      </c>
      <c r="G42" s="13"/>
      <c r="H42" s="55" t="s">
        <v>17</v>
      </c>
      <c r="I42" s="56" t="s">
        <v>18</v>
      </c>
      <c r="J42" s="13"/>
      <c r="K42" s="57" t="s">
        <v>19</v>
      </c>
      <c r="L42" s="58">
        <v>3236.8</v>
      </c>
      <c r="M42" s="13"/>
      <c r="N42" s="59" t="s">
        <v>17</v>
      </c>
      <c r="O42" s="60" t="s">
        <v>18</v>
      </c>
      <c r="P42" s="8"/>
      <c r="Q42" s="6"/>
      <c r="R42" s="5"/>
    </row>
    <row r="43" spans="1:18" s="1" customFormat="1" ht="21">
      <c r="A43" s="13"/>
      <c r="B43" s="86"/>
      <c r="C43" s="87"/>
      <c r="D43" s="13"/>
      <c r="E43" s="63">
        <f>E35+E39</f>
        <v>1.4E-2</v>
      </c>
      <c r="F43" s="88">
        <f>F35+F39</f>
        <v>70</v>
      </c>
      <c r="G43" s="13"/>
      <c r="H43" s="63">
        <f>H35+H39</f>
        <v>8.0000000000000002E-3</v>
      </c>
      <c r="I43" s="88">
        <f>I35+I39</f>
        <v>40</v>
      </c>
      <c r="J43" s="13"/>
      <c r="K43" s="65"/>
      <c r="L43" s="66"/>
      <c r="M43" s="13"/>
      <c r="N43" s="63">
        <f>IF(OR(O31="N/A",O31="Digite um número válido"),O31,SUM(E43,H43,K43))</f>
        <v>2.1999999999999999E-2</v>
      </c>
      <c r="O43" s="89">
        <f>I43+F43</f>
        <v>110</v>
      </c>
      <c r="P43" s="8"/>
      <c r="Q43" s="6"/>
      <c r="R43" s="5"/>
    </row>
    <row r="44" spans="1:18" s="1" customFormat="1" ht="21">
      <c r="A44" s="13"/>
      <c r="B44" s="90"/>
      <c r="C44" s="90"/>
      <c r="D44" s="90"/>
      <c r="E44" s="90"/>
      <c r="F44" s="90"/>
      <c r="G44" s="13"/>
      <c r="H44" s="13"/>
      <c r="I44" s="13"/>
      <c r="J44" s="13"/>
      <c r="K44" s="13"/>
      <c r="L44" s="13"/>
      <c r="M44" s="13"/>
      <c r="N44" s="13"/>
      <c r="O44" s="13"/>
      <c r="P44" s="8"/>
      <c r="Q44" s="6"/>
      <c r="R44" s="5"/>
    </row>
    <row r="45" spans="1:18" s="1" customFormat="1" ht="2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8"/>
      <c r="Q45" s="6"/>
      <c r="R45" s="5"/>
    </row>
    <row r="46" spans="1:18" s="1" customFormat="1" ht="21">
      <c r="A46" s="13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  <c r="P46" s="8"/>
      <c r="Q46" s="6"/>
      <c r="R46" s="5"/>
    </row>
    <row r="47" spans="1:18" s="1" customFormat="1" ht="2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8"/>
      <c r="Q47" s="6"/>
      <c r="R47" s="5"/>
    </row>
    <row r="48" spans="1:18" s="1" customFormat="1" ht="23.25">
      <c r="A48" s="13"/>
      <c r="B48" s="101" t="s">
        <v>25</v>
      </c>
      <c r="C48" s="1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8"/>
      <c r="Q48" s="6"/>
      <c r="R48" s="5"/>
    </row>
    <row r="49" spans="1:18" s="1" customFormat="1" ht="42" customHeight="1">
      <c r="A49" s="13"/>
      <c r="B49" s="16" t="s">
        <v>2</v>
      </c>
      <c r="C49" s="17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8"/>
      <c r="Q49" s="6"/>
      <c r="R49" s="5"/>
    </row>
    <row r="50" spans="1:18" s="1" customFormat="1" ht="42" customHeight="1">
      <c r="A50" s="13"/>
      <c r="B50" s="18" t="s">
        <v>3</v>
      </c>
      <c r="C50" s="19"/>
      <c r="D50" s="13"/>
      <c r="E50" s="20" t="s">
        <v>4</v>
      </c>
      <c r="F50" s="21" t="s">
        <v>5</v>
      </c>
      <c r="G50" s="13"/>
      <c r="H50" s="22" t="s">
        <v>6</v>
      </c>
      <c r="I50" s="23"/>
      <c r="J50" s="13"/>
      <c r="K50" s="24" t="s">
        <v>7</v>
      </c>
      <c r="L50" s="25"/>
      <c r="M50" s="13"/>
      <c r="N50" s="26"/>
      <c r="O50" s="21" t="s">
        <v>8</v>
      </c>
      <c r="P50" s="8"/>
      <c r="Q50" s="6"/>
      <c r="R50" s="5"/>
    </row>
    <row r="51" spans="1:18" s="1" customFormat="1" ht="21">
      <c r="A51" s="13"/>
      <c r="B51" s="27" t="s">
        <v>9</v>
      </c>
      <c r="C51" s="4">
        <v>5000</v>
      </c>
      <c r="D51" s="13"/>
      <c r="E51" s="29">
        <v>0.2</v>
      </c>
      <c r="F51" s="94">
        <v>0.02</v>
      </c>
      <c r="G51" s="13"/>
      <c r="H51" s="31">
        <v>2.1999999999999999E-2</v>
      </c>
      <c r="I51" s="32"/>
      <c r="J51" s="13"/>
      <c r="K51" s="33" t="s">
        <v>10</v>
      </c>
      <c r="L51" s="3">
        <v>0.02</v>
      </c>
      <c r="M51" s="13"/>
      <c r="N51" s="35"/>
      <c r="O51" s="102">
        <f>IFERROR(IF(L51&gt;=0,E51*L51,0),"Digite um número válido")</f>
        <v>4.0000000000000001E-3</v>
      </c>
      <c r="P51" s="8"/>
      <c r="Q51" s="6"/>
      <c r="R51" s="5"/>
    </row>
    <row r="52" spans="1:18" s="1" customFormat="1" ht="21">
      <c r="A52" s="13"/>
      <c r="B52" s="37"/>
      <c r="C52" s="37"/>
      <c r="D52" s="37"/>
      <c r="E52" s="37"/>
      <c r="F52" s="37"/>
      <c r="G52" s="37"/>
      <c r="H52" s="37"/>
      <c r="I52" s="13"/>
      <c r="J52" s="38"/>
      <c r="K52" s="39"/>
      <c r="L52" s="40"/>
      <c r="M52" s="41"/>
      <c r="N52" s="37"/>
      <c r="O52" s="42"/>
      <c r="P52" s="8"/>
      <c r="Q52" s="6"/>
      <c r="R52" s="5"/>
    </row>
    <row r="53" spans="1:18" s="1" customFormat="1" ht="21" customHeight="1">
      <c r="A53" s="13"/>
      <c r="B53" s="44" t="s">
        <v>5</v>
      </c>
      <c r="C53" s="45"/>
      <c r="D53" s="13"/>
      <c r="E53" s="46" t="s">
        <v>11</v>
      </c>
      <c r="F53" s="47"/>
      <c r="G53" s="13"/>
      <c r="H53" s="46" t="s">
        <v>12</v>
      </c>
      <c r="I53" s="47"/>
      <c r="J53" s="13"/>
      <c r="K53" s="46" t="s">
        <v>13</v>
      </c>
      <c r="L53" s="48"/>
      <c r="M53" s="49"/>
      <c r="N53" s="50" t="s">
        <v>14</v>
      </c>
      <c r="O53" s="51"/>
      <c r="P53" s="8"/>
      <c r="Q53" s="6"/>
      <c r="R53" s="5"/>
    </row>
    <row r="54" spans="1:18" s="1" customFormat="1" ht="17.25" customHeight="1">
      <c r="A54" s="13"/>
      <c r="B54" s="53" t="s">
        <v>15</v>
      </c>
      <c r="C54" s="54" t="s">
        <v>16</v>
      </c>
      <c r="D54" s="13"/>
      <c r="E54" s="55" t="s">
        <v>17</v>
      </c>
      <c r="F54" s="56" t="s">
        <v>18</v>
      </c>
      <c r="G54" s="13"/>
      <c r="H54" s="55" t="s">
        <v>17</v>
      </c>
      <c r="I54" s="56" t="s">
        <v>18</v>
      </c>
      <c r="J54" s="13"/>
      <c r="K54" s="57" t="s">
        <v>19</v>
      </c>
      <c r="L54" s="58">
        <v>3236.8</v>
      </c>
      <c r="M54" s="13"/>
      <c r="N54" s="59" t="s">
        <v>17</v>
      </c>
      <c r="O54" s="60" t="s">
        <v>18</v>
      </c>
      <c r="P54" s="8"/>
      <c r="Q54" s="6"/>
      <c r="R54" s="5"/>
    </row>
    <row r="55" spans="1:18" s="1" customFormat="1" ht="21">
      <c r="A55" s="13"/>
      <c r="B55" s="61"/>
      <c r="C55" s="62">
        <v>0.4</v>
      </c>
      <c r="D55" s="13"/>
      <c r="E55" s="63">
        <f>N55-H55</f>
        <v>1.4E-2</v>
      </c>
      <c r="F55" s="64">
        <f>E55*C51</f>
        <v>70</v>
      </c>
      <c r="G55" s="13"/>
      <c r="H55" s="63">
        <f>C55*F51</f>
        <v>8.0000000000000002E-3</v>
      </c>
      <c r="I55" s="64">
        <f>H55*C51</f>
        <v>40</v>
      </c>
      <c r="J55" s="13"/>
      <c r="K55" s="65"/>
      <c r="L55" s="66"/>
      <c r="M55" s="13"/>
      <c r="N55" s="67">
        <f>H51</f>
        <v>2.1999999999999999E-2</v>
      </c>
      <c r="O55" s="64">
        <f>N55*C51</f>
        <v>110</v>
      </c>
      <c r="P55" s="8"/>
      <c r="Q55" s="6"/>
      <c r="R55" s="5"/>
    </row>
    <row r="56" spans="1:18" s="1" customFormat="1" ht="21">
      <c r="A56" s="13"/>
      <c r="B56" s="68"/>
      <c r="C56" s="69"/>
      <c r="D56" s="13"/>
      <c r="E56" s="70"/>
      <c r="F56" s="71"/>
      <c r="G56" s="13"/>
      <c r="H56" s="72"/>
      <c r="I56" s="73"/>
      <c r="J56" s="13"/>
      <c r="K56" s="73"/>
      <c r="L56" s="73"/>
      <c r="M56" s="13"/>
      <c r="N56" s="73"/>
      <c r="O56" s="73"/>
      <c r="P56" s="8"/>
      <c r="Q56" s="6"/>
      <c r="R56" s="5"/>
    </row>
    <row r="57" spans="1:18" s="1" customFormat="1" ht="21" customHeight="1">
      <c r="A57" s="13"/>
      <c r="B57" s="44" t="s">
        <v>4</v>
      </c>
      <c r="C57" s="45"/>
      <c r="D57" s="13"/>
      <c r="E57" s="46" t="s">
        <v>11</v>
      </c>
      <c r="F57" s="47"/>
      <c r="G57" s="13"/>
      <c r="H57" s="46" t="s">
        <v>12</v>
      </c>
      <c r="I57" s="47"/>
      <c r="J57" s="13"/>
      <c r="K57" s="46" t="s">
        <v>13</v>
      </c>
      <c r="L57" s="48"/>
      <c r="M57" s="49"/>
      <c r="N57" s="50" t="s">
        <v>20</v>
      </c>
      <c r="O57" s="74"/>
      <c r="P57" s="8"/>
      <c r="Q57" s="6"/>
      <c r="R57" s="5"/>
    </row>
    <row r="58" spans="1:18" s="1" customFormat="1" ht="21">
      <c r="A58" s="13"/>
      <c r="B58" s="53" t="s">
        <v>15</v>
      </c>
      <c r="C58" s="75" t="s">
        <v>16</v>
      </c>
      <c r="D58" s="13"/>
      <c r="E58" s="55" t="s">
        <v>17</v>
      </c>
      <c r="F58" s="56" t="s">
        <v>18</v>
      </c>
      <c r="G58" s="13"/>
      <c r="H58" s="55" t="s">
        <v>17</v>
      </c>
      <c r="I58" s="56" t="s">
        <v>18</v>
      </c>
      <c r="J58" s="13"/>
      <c r="K58" s="55" t="s">
        <v>17</v>
      </c>
      <c r="L58" s="76" t="s">
        <v>18</v>
      </c>
      <c r="M58" s="13"/>
      <c r="N58" s="59" t="s">
        <v>17</v>
      </c>
      <c r="O58" s="60" t="s">
        <v>18</v>
      </c>
      <c r="P58" s="8"/>
      <c r="Q58" s="6"/>
      <c r="R58" s="5"/>
    </row>
    <row r="59" spans="1:18" s="1" customFormat="1" ht="21">
      <c r="A59" s="13"/>
      <c r="B59" s="61"/>
      <c r="C59" s="77">
        <v>0.4</v>
      </c>
      <c r="D59" s="13"/>
      <c r="E59" s="31">
        <f>N59-H59</f>
        <v>2.3999999999999998E-3</v>
      </c>
      <c r="F59" s="64">
        <f>O59-I59</f>
        <v>12</v>
      </c>
      <c r="G59" s="13"/>
      <c r="H59" s="31">
        <f>C59*O51</f>
        <v>1.6000000000000001E-3</v>
      </c>
      <c r="I59" s="64">
        <f>H59*C51</f>
        <v>8</v>
      </c>
      <c r="J59" s="13"/>
      <c r="K59" s="78" t="s">
        <v>21</v>
      </c>
      <c r="L59" s="79" t="s">
        <v>21</v>
      </c>
      <c r="M59" s="13"/>
      <c r="N59" s="67">
        <f>O51</f>
        <v>4.0000000000000001E-3</v>
      </c>
      <c r="O59" s="64">
        <f>IFERROR(C51*N59,N59)</f>
        <v>20</v>
      </c>
      <c r="P59" s="8"/>
      <c r="Q59" s="6"/>
      <c r="R59" s="5"/>
    </row>
    <row r="60" spans="1:18" s="1" customFormat="1" ht="21">
      <c r="A60" s="13"/>
      <c r="B60" s="68"/>
      <c r="C60" s="69"/>
      <c r="D60" s="13"/>
      <c r="E60" s="73"/>
      <c r="F60" s="71"/>
      <c r="G60" s="13"/>
      <c r="H60" s="80"/>
      <c r="I60" s="73"/>
      <c r="J60" s="13"/>
      <c r="K60" s="81"/>
      <c r="L60" s="82"/>
      <c r="M60" s="13"/>
      <c r="N60" s="73"/>
      <c r="O60" s="73"/>
      <c r="P60" s="8"/>
      <c r="Q60" s="6"/>
      <c r="R60" s="5"/>
    </row>
    <row r="61" spans="1:18" s="1" customFormat="1" ht="21">
      <c r="A61" s="13"/>
      <c r="B61" s="44" t="s">
        <v>22</v>
      </c>
      <c r="C61" s="45"/>
      <c r="D61" s="13"/>
      <c r="E61" s="46" t="s">
        <v>11</v>
      </c>
      <c r="F61" s="47"/>
      <c r="G61" s="13"/>
      <c r="H61" s="46" t="s">
        <v>12</v>
      </c>
      <c r="I61" s="47"/>
      <c r="J61" s="13"/>
      <c r="K61" s="46" t="s">
        <v>13</v>
      </c>
      <c r="L61" s="48"/>
      <c r="M61" s="49"/>
      <c r="N61" s="50" t="s">
        <v>22</v>
      </c>
      <c r="O61" s="74"/>
      <c r="P61" s="8"/>
      <c r="Q61" s="6"/>
      <c r="R61" s="5"/>
    </row>
    <row r="62" spans="1:18" s="1" customFormat="1" ht="21" customHeight="1">
      <c r="A62" s="13"/>
      <c r="B62" s="83" t="s">
        <v>15</v>
      </c>
      <c r="C62" s="84"/>
      <c r="D62" s="13"/>
      <c r="E62" s="85" t="s">
        <v>17</v>
      </c>
      <c r="F62" s="56" t="s">
        <v>18</v>
      </c>
      <c r="G62" s="13"/>
      <c r="H62" s="55" t="s">
        <v>17</v>
      </c>
      <c r="I62" s="56" t="s">
        <v>18</v>
      </c>
      <c r="J62" s="13"/>
      <c r="K62" s="57" t="s">
        <v>19</v>
      </c>
      <c r="L62" s="58">
        <v>3236.8</v>
      </c>
      <c r="M62" s="13"/>
      <c r="N62" s="59" t="s">
        <v>17</v>
      </c>
      <c r="O62" s="60" t="s">
        <v>18</v>
      </c>
      <c r="P62" s="8"/>
      <c r="Q62" s="6"/>
      <c r="R62" s="5"/>
    </row>
    <row r="63" spans="1:18" s="1" customFormat="1" ht="21">
      <c r="A63" s="13"/>
      <c r="B63" s="86"/>
      <c r="C63" s="87"/>
      <c r="D63" s="13"/>
      <c r="E63" s="63">
        <f>E55+E59</f>
        <v>1.6400000000000001E-2</v>
      </c>
      <c r="F63" s="88">
        <f>F55+F59</f>
        <v>82</v>
      </c>
      <c r="G63" s="13"/>
      <c r="H63" s="63">
        <f>H55+H59</f>
        <v>9.5999999999999992E-3</v>
      </c>
      <c r="I63" s="88">
        <f>I55+I59</f>
        <v>48</v>
      </c>
      <c r="J63" s="13"/>
      <c r="K63" s="65"/>
      <c r="L63" s="66"/>
      <c r="M63" s="13"/>
      <c r="N63" s="63">
        <f>N55+N59</f>
        <v>2.5999999999999999E-2</v>
      </c>
      <c r="O63" s="89">
        <f>O55+O59</f>
        <v>130</v>
      </c>
      <c r="P63" s="8"/>
      <c r="Q63" s="6"/>
      <c r="R63" s="5"/>
    </row>
    <row r="64" spans="1:18" s="1" customFormat="1" ht="32.25" customHeight="1">
      <c r="A64" s="13"/>
      <c r="B64" s="90"/>
      <c r="C64" s="90"/>
      <c r="D64" s="90"/>
      <c r="E64" s="90"/>
      <c r="F64" s="90"/>
      <c r="G64" s="13"/>
      <c r="H64" s="13"/>
      <c r="I64" s="13"/>
      <c r="J64" s="13"/>
      <c r="K64" s="13"/>
      <c r="L64" s="13"/>
      <c r="M64" s="13"/>
      <c r="N64" s="13"/>
      <c r="O64" s="13"/>
      <c r="P64" s="8"/>
      <c r="Q64" s="6"/>
      <c r="R64" s="5"/>
    </row>
    <row r="65" spans="1:18" s="1" customFormat="1" ht="12.75" customHeight="1">
      <c r="A65" s="13"/>
      <c r="B65" s="103"/>
      <c r="C65" s="103"/>
      <c r="D65" s="103"/>
      <c r="E65" s="103"/>
      <c r="F65" s="103"/>
      <c r="G65" s="13"/>
      <c r="H65" s="13"/>
      <c r="I65" s="13"/>
      <c r="J65" s="13"/>
      <c r="K65" s="13"/>
      <c r="L65" s="13"/>
      <c r="M65" s="13"/>
      <c r="N65" s="13"/>
      <c r="O65" s="13"/>
      <c r="P65" s="8"/>
      <c r="Q65" s="6"/>
      <c r="R65" s="5"/>
    </row>
    <row r="66" spans="1:18" s="1" customFormat="1" ht="23.25">
      <c r="A66" s="13"/>
      <c r="B66" s="101" t="s">
        <v>25</v>
      </c>
      <c r="C66" s="91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8"/>
      <c r="Q66" s="6"/>
      <c r="R66" s="5"/>
    </row>
    <row r="67" spans="1:18" s="1" customFormat="1" ht="42" customHeight="1">
      <c r="A67" s="13"/>
      <c r="B67" s="16" t="s">
        <v>24</v>
      </c>
      <c r="C67" s="17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8"/>
      <c r="Q67" s="6"/>
      <c r="R67" s="5"/>
    </row>
    <row r="68" spans="1:18" s="1" customFormat="1" ht="53.25" customHeight="1">
      <c r="A68" s="13"/>
      <c r="B68" s="18" t="s">
        <v>3</v>
      </c>
      <c r="C68" s="19"/>
      <c r="D68" s="13"/>
      <c r="E68" s="20" t="s">
        <v>4</v>
      </c>
      <c r="F68" s="92" t="s">
        <v>5</v>
      </c>
      <c r="G68" s="23"/>
      <c r="H68" s="22" t="s">
        <v>6</v>
      </c>
      <c r="I68" s="23"/>
      <c r="J68" s="13"/>
      <c r="K68" s="24" t="s">
        <v>7</v>
      </c>
      <c r="L68" s="25"/>
      <c r="M68" s="13"/>
      <c r="N68" s="26"/>
      <c r="O68" s="22" t="s">
        <v>8</v>
      </c>
      <c r="P68" s="8"/>
      <c r="Q68" s="6"/>
      <c r="R68" s="5"/>
    </row>
    <row r="69" spans="1:18" s="1" customFormat="1" ht="21">
      <c r="A69" s="13"/>
      <c r="B69" s="93" t="s">
        <v>9</v>
      </c>
      <c r="C69" s="4">
        <v>5000</v>
      </c>
      <c r="D69" s="13"/>
      <c r="E69" s="29">
        <v>0.2</v>
      </c>
      <c r="F69" s="94">
        <v>0.02</v>
      </c>
      <c r="G69" s="13"/>
      <c r="H69" s="63">
        <v>2.1999999999999999E-2</v>
      </c>
      <c r="I69" s="32"/>
      <c r="J69" s="13"/>
      <c r="K69" s="95" t="s">
        <v>10</v>
      </c>
      <c r="L69" s="3">
        <v>-0.02</v>
      </c>
      <c r="M69" s="13"/>
      <c r="N69" s="96"/>
      <c r="O69" s="102">
        <f>IFERROR(IF(L69&gt;=0,E69*L69,0),"Digite um número válido")</f>
        <v>0</v>
      </c>
      <c r="P69" s="8"/>
      <c r="Q69" s="6"/>
      <c r="R69" s="5"/>
    </row>
    <row r="70" spans="1:18" s="1" customFormat="1" ht="13.5" customHeight="1">
      <c r="A70" s="13"/>
      <c r="B70" s="37"/>
      <c r="C70" s="37"/>
      <c r="D70" s="37"/>
      <c r="E70" s="37"/>
      <c r="F70" s="37"/>
      <c r="G70" s="37"/>
      <c r="H70" s="37"/>
      <c r="I70" s="13"/>
      <c r="J70" s="13"/>
      <c r="K70" s="97"/>
      <c r="L70" s="98"/>
      <c r="M70" s="13"/>
      <c r="N70" s="37"/>
      <c r="O70" s="42"/>
      <c r="P70" s="43"/>
      <c r="Q70" s="6"/>
      <c r="R70" s="5"/>
    </row>
    <row r="71" spans="1:18" s="1" customFormat="1" ht="21" customHeight="1">
      <c r="A71" s="13"/>
      <c r="B71" s="44" t="s">
        <v>5</v>
      </c>
      <c r="C71" s="45"/>
      <c r="D71" s="13"/>
      <c r="E71" s="46" t="s">
        <v>11</v>
      </c>
      <c r="F71" s="48"/>
      <c r="G71" s="23"/>
      <c r="H71" s="46" t="s">
        <v>12</v>
      </c>
      <c r="I71" s="47"/>
      <c r="J71" s="13"/>
      <c r="K71" s="46" t="s">
        <v>13</v>
      </c>
      <c r="L71" s="48"/>
      <c r="M71" s="49"/>
      <c r="N71" s="50" t="s">
        <v>14</v>
      </c>
      <c r="O71" s="74"/>
      <c r="P71" s="8"/>
      <c r="Q71" s="6"/>
      <c r="R71" s="5"/>
    </row>
    <row r="72" spans="1:18" s="1" customFormat="1" ht="18" customHeight="1">
      <c r="A72" s="13"/>
      <c r="B72" s="53" t="s">
        <v>15</v>
      </c>
      <c r="C72" s="75" t="s">
        <v>16</v>
      </c>
      <c r="D72" s="13"/>
      <c r="E72" s="55" t="s">
        <v>17</v>
      </c>
      <c r="F72" s="56" t="s">
        <v>18</v>
      </c>
      <c r="G72" s="13"/>
      <c r="H72" s="55" t="s">
        <v>17</v>
      </c>
      <c r="I72" s="56" t="s">
        <v>18</v>
      </c>
      <c r="J72" s="13"/>
      <c r="K72" s="57" t="s">
        <v>19</v>
      </c>
      <c r="L72" s="58">
        <v>3236.8</v>
      </c>
      <c r="M72" s="13"/>
      <c r="N72" s="59" t="s">
        <v>17</v>
      </c>
      <c r="O72" s="60" t="s">
        <v>18</v>
      </c>
      <c r="P72" s="8"/>
      <c r="Q72" s="6"/>
      <c r="R72" s="5"/>
    </row>
    <row r="73" spans="1:18" s="1" customFormat="1" ht="21">
      <c r="A73" s="13"/>
      <c r="B73" s="61"/>
      <c r="C73" s="77">
        <v>0.4</v>
      </c>
      <c r="D73" s="13"/>
      <c r="E73" s="63">
        <f>N73-H73</f>
        <v>1.4E-2</v>
      </c>
      <c r="F73" s="64">
        <f>E73*C69</f>
        <v>70</v>
      </c>
      <c r="G73" s="13"/>
      <c r="H73" s="63">
        <f>C73*F69</f>
        <v>8.0000000000000002E-3</v>
      </c>
      <c r="I73" s="64">
        <f>H73*C69</f>
        <v>40</v>
      </c>
      <c r="J73" s="13"/>
      <c r="K73" s="65"/>
      <c r="L73" s="66"/>
      <c r="M73" s="13"/>
      <c r="N73" s="67">
        <f>H69</f>
        <v>2.1999999999999999E-2</v>
      </c>
      <c r="O73" s="64">
        <f>N73*C69</f>
        <v>110</v>
      </c>
      <c r="P73" s="8"/>
      <c r="Q73" s="6"/>
      <c r="R73" s="5"/>
    </row>
    <row r="74" spans="1:18" s="1" customFormat="1" ht="21">
      <c r="A74" s="13"/>
      <c r="B74" s="68"/>
      <c r="C74" s="69"/>
      <c r="D74" s="13"/>
      <c r="E74" s="70"/>
      <c r="F74" s="71"/>
      <c r="G74" s="13"/>
      <c r="H74" s="72"/>
      <c r="I74" s="73"/>
      <c r="J74" s="13"/>
      <c r="K74" s="73"/>
      <c r="L74" s="73"/>
      <c r="M74" s="13"/>
      <c r="N74" s="73"/>
      <c r="O74" s="73"/>
      <c r="P74" s="8"/>
      <c r="Q74" s="6"/>
      <c r="R74" s="5"/>
    </row>
    <row r="75" spans="1:18" s="1" customFormat="1" ht="21" customHeight="1">
      <c r="A75" s="13"/>
      <c r="B75" s="44" t="s">
        <v>4</v>
      </c>
      <c r="C75" s="45"/>
      <c r="D75" s="13"/>
      <c r="E75" s="46" t="s">
        <v>11</v>
      </c>
      <c r="F75" s="47"/>
      <c r="G75" s="13"/>
      <c r="H75" s="46" t="s">
        <v>12</v>
      </c>
      <c r="I75" s="47"/>
      <c r="J75" s="13"/>
      <c r="K75" s="46" t="s">
        <v>13</v>
      </c>
      <c r="L75" s="48"/>
      <c r="M75" s="49"/>
      <c r="N75" s="50" t="s">
        <v>20</v>
      </c>
      <c r="O75" s="74"/>
      <c r="P75" s="52"/>
      <c r="Q75" s="6"/>
      <c r="R75" s="5"/>
    </row>
    <row r="76" spans="1:18" s="1" customFormat="1" ht="21">
      <c r="A76" s="13"/>
      <c r="B76" s="53" t="s">
        <v>15</v>
      </c>
      <c r="C76" s="54" t="s">
        <v>16</v>
      </c>
      <c r="D76" s="13"/>
      <c r="E76" s="55" t="s">
        <v>17</v>
      </c>
      <c r="F76" s="56" t="s">
        <v>18</v>
      </c>
      <c r="G76" s="13"/>
      <c r="H76" s="55" t="s">
        <v>17</v>
      </c>
      <c r="I76" s="56" t="s">
        <v>18</v>
      </c>
      <c r="J76" s="13"/>
      <c r="K76" s="55" t="s">
        <v>17</v>
      </c>
      <c r="L76" s="76" t="s">
        <v>18</v>
      </c>
      <c r="M76" s="13"/>
      <c r="N76" s="59" t="s">
        <v>17</v>
      </c>
      <c r="O76" s="60" t="s">
        <v>18</v>
      </c>
      <c r="P76" s="8"/>
      <c r="Q76" s="6"/>
      <c r="R76" s="5"/>
    </row>
    <row r="77" spans="1:18" s="1" customFormat="1" ht="21">
      <c r="A77" s="13"/>
      <c r="B77" s="61"/>
      <c r="C77" s="62">
        <v>0.4</v>
      </c>
      <c r="D77" s="13"/>
      <c r="E77" s="31">
        <f>N77-H77</f>
        <v>0</v>
      </c>
      <c r="F77" s="64">
        <f>O77-I77</f>
        <v>0</v>
      </c>
      <c r="G77" s="13"/>
      <c r="H77" s="31">
        <f>C77*O69</f>
        <v>0</v>
      </c>
      <c r="I77" s="64">
        <f>H77*C69</f>
        <v>0</v>
      </c>
      <c r="J77" s="13"/>
      <c r="K77" s="78" t="s">
        <v>21</v>
      </c>
      <c r="L77" s="79" t="s">
        <v>21</v>
      </c>
      <c r="M77" s="13"/>
      <c r="N77" s="67">
        <f>O69</f>
        <v>0</v>
      </c>
      <c r="O77" s="64">
        <f>IFERROR(C69*N77,N77)</f>
        <v>0</v>
      </c>
      <c r="P77" s="8"/>
      <c r="Q77" s="6"/>
      <c r="R77" s="5"/>
    </row>
    <row r="78" spans="1:18" s="1" customFormat="1" ht="21">
      <c r="A78" s="13"/>
      <c r="B78" s="68"/>
      <c r="C78" s="69"/>
      <c r="D78" s="13"/>
      <c r="E78" s="73"/>
      <c r="F78" s="71"/>
      <c r="G78" s="13"/>
      <c r="H78" s="80"/>
      <c r="I78" s="73"/>
      <c r="J78" s="13"/>
      <c r="K78" s="81"/>
      <c r="L78" s="82"/>
      <c r="M78" s="13"/>
      <c r="N78" s="73"/>
      <c r="O78" s="73"/>
      <c r="P78" s="8"/>
      <c r="Q78" s="6"/>
      <c r="R78" s="5"/>
    </row>
    <row r="79" spans="1:18" s="1" customFormat="1" ht="21">
      <c r="A79" s="13"/>
      <c r="B79" s="44" t="s">
        <v>22</v>
      </c>
      <c r="C79" s="45"/>
      <c r="D79" s="13"/>
      <c r="E79" s="46" t="s">
        <v>11</v>
      </c>
      <c r="F79" s="47"/>
      <c r="G79" s="13"/>
      <c r="H79" s="46" t="s">
        <v>12</v>
      </c>
      <c r="I79" s="47"/>
      <c r="J79" s="13"/>
      <c r="K79" s="46" t="s">
        <v>13</v>
      </c>
      <c r="L79" s="48"/>
      <c r="M79" s="49"/>
      <c r="N79" s="50" t="s">
        <v>22</v>
      </c>
      <c r="O79" s="74"/>
      <c r="P79" s="8"/>
      <c r="Q79" s="6"/>
      <c r="R79" s="5"/>
    </row>
    <row r="80" spans="1:18" s="1" customFormat="1" ht="21" customHeight="1">
      <c r="A80" s="13"/>
      <c r="B80" s="83" t="s">
        <v>15</v>
      </c>
      <c r="C80" s="84"/>
      <c r="D80" s="13"/>
      <c r="E80" s="85" t="s">
        <v>17</v>
      </c>
      <c r="F80" s="56" t="s">
        <v>18</v>
      </c>
      <c r="G80" s="13"/>
      <c r="H80" s="55" t="s">
        <v>17</v>
      </c>
      <c r="I80" s="56" t="s">
        <v>18</v>
      </c>
      <c r="J80" s="13"/>
      <c r="K80" s="57" t="s">
        <v>19</v>
      </c>
      <c r="L80" s="58">
        <v>3236.8</v>
      </c>
      <c r="M80" s="13"/>
      <c r="N80" s="59" t="s">
        <v>17</v>
      </c>
      <c r="O80" s="60" t="s">
        <v>18</v>
      </c>
      <c r="P80" s="8"/>
      <c r="Q80" s="6"/>
      <c r="R80" s="5"/>
    </row>
    <row r="81" spans="1:18" s="1" customFormat="1" ht="21">
      <c r="A81" s="13"/>
      <c r="B81" s="86"/>
      <c r="C81" s="87"/>
      <c r="D81" s="13"/>
      <c r="E81" s="63">
        <f>E73+E77</f>
        <v>1.4E-2</v>
      </c>
      <c r="F81" s="88">
        <f>F73+F77</f>
        <v>70</v>
      </c>
      <c r="G81" s="13"/>
      <c r="H81" s="63">
        <f>H73+H77</f>
        <v>8.0000000000000002E-3</v>
      </c>
      <c r="I81" s="88">
        <f>I73+I77</f>
        <v>40</v>
      </c>
      <c r="J81" s="13"/>
      <c r="K81" s="65"/>
      <c r="L81" s="66"/>
      <c r="M81" s="13"/>
      <c r="N81" s="63">
        <f>N73+N77</f>
        <v>2.1999999999999999E-2</v>
      </c>
      <c r="O81" s="89">
        <f>O73+O77</f>
        <v>110</v>
      </c>
      <c r="P81" s="8"/>
      <c r="Q81" s="6"/>
      <c r="R81" s="5"/>
    </row>
    <row r="82" spans="1:18" s="1" customFormat="1" ht="27.75" customHeight="1">
      <c r="A82" s="8"/>
      <c r="B82" s="90"/>
      <c r="C82" s="90"/>
      <c r="D82" s="90"/>
      <c r="E82" s="90"/>
      <c r="F82" s="90"/>
      <c r="G82" s="8"/>
      <c r="H82" s="8"/>
      <c r="I82" s="8"/>
      <c r="J82" s="8"/>
      <c r="K82" s="8"/>
      <c r="L82" s="8"/>
      <c r="M82" s="8"/>
      <c r="N82" s="8"/>
      <c r="O82" s="8"/>
      <c r="P82" s="8"/>
      <c r="Q82" s="6"/>
      <c r="R82" s="5"/>
    </row>
    <row r="83" spans="1:18" s="1" customFormat="1" ht="23.25">
      <c r="A83" s="13"/>
      <c r="B83" s="101" t="s">
        <v>26</v>
      </c>
      <c r="C83" s="15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8"/>
      <c r="Q83" s="6"/>
      <c r="R83" s="5"/>
    </row>
    <row r="84" spans="1:18" s="1" customFormat="1" ht="42" customHeight="1">
      <c r="A84" s="13"/>
      <c r="B84" s="16" t="s">
        <v>2</v>
      </c>
      <c r="C84" s="17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8"/>
      <c r="Q84" s="6"/>
      <c r="R84" s="5"/>
    </row>
    <row r="85" spans="1:18" s="1" customFormat="1" ht="42" customHeight="1">
      <c r="A85" s="13"/>
      <c r="B85" s="18" t="s">
        <v>3</v>
      </c>
      <c r="C85" s="19"/>
      <c r="D85" s="13"/>
      <c r="E85" s="20" t="s">
        <v>4</v>
      </c>
      <c r="F85" s="21" t="s">
        <v>5</v>
      </c>
      <c r="G85" s="13"/>
      <c r="H85" s="22" t="s">
        <v>6</v>
      </c>
      <c r="I85" s="23"/>
      <c r="J85" s="13"/>
      <c r="K85" s="24" t="s">
        <v>7</v>
      </c>
      <c r="L85" s="25"/>
      <c r="M85" s="13"/>
      <c r="N85" s="26"/>
      <c r="O85" s="21" t="s">
        <v>8</v>
      </c>
      <c r="P85" s="8"/>
      <c r="Q85" s="6"/>
      <c r="R85" s="5"/>
    </row>
    <row r="86" spans="1:18" s="1" customFormat="1" ht="21">
      <c r="A86" s="13"/>
      <c r="B86" s="27" t="s">
        <v>9</v>
      </c>
      <c r="C86" s="4">
        <v>5000</v>
      </c>
      <c r="D86" s="13"/>
      <c r="E86" s="29">
        <v>0.2</v>
      </c>
      <c r="F86" s="94">
        <v>0.02</v>
      </c>
      <c r="G86" s="13"/>
      <c r="H86" s="31">
        <v>2.1999999999999999E-2</v>
      </c>
      <c r="I86" s="32"/>
      <c r="J86" s="13"/>
      <c r="K86" s="33" t="s">
        <v>10</v>
      </c>
      <c r="L86" s="3">
        <v>0.02</v>
      </c>
      <c r="M86" s="13"/>
      <c r="N86" s="35"/>
      <c r="O86" s="102">
        <f>IFERROR(IF(L86&gt;=0,E86*L86,0),"Digite um número válido")</f>
        <v>4.0000000000000001E-3</v>
      </c>
      <c r="P86" s="8"/>
      <c r="Q86" s="6"/>
      <c r="R86" s="5"/>
    </row>
    <row r="87" spans="1:18" s="1" customFormat="1" ht="21">
      <c r="A87" s="13"/>
      <c r="B87" s="37"/>
      <c r="C87" s="37"/>
      <c r="D87" s="37"/>
      <c r="E87" s="37"/>
      <c r="F87" s="37"/>
      <c r="G87" s="37"/>
      <c r="H87" s="37"/>
      <c r="I87" s="13"/>
      <c r="J87" s="38"/>
      <c r="K87" s="39"/>
      <c r="L87" s="40"/>
      <c r="M87" s="41"/>
      <c r="N87" s="37"/>
      <c r="O87" s="42"/>
      <c r="P87" s="8"/>
      <c r="Q87" s="6"/>
      <c r="R87" s="5"/>
    </row>
    <row r="88" spans="1:18" s="1" customFormat="1" ht="21" customHeight="1">
      <c r="A88" s="13"/>
      <c r="B88" s="44" t="s">
        <v>5</v>
      </c>
      <c r="C88" s="45"/>
      <c r="D88" s="13"/>
      <c r="E88" s="46" t="s">
        <v>11</v>
      </c>
      <c r="F88" s="47"/>
      <c r="G88" s="13"/>
      <c r="H88" s="46" t="s">
        <v>12</v>
      </c>
      <c r="I88" s="47"/>
      <c r="J88" s="13"/>
      <c r="K88" s="46" t="s">
        <v>13</v>
      </c>
      <c r="L88" s="48"/>
      <c r="M88" s="49"/>
      <c r="N88" s="50" t="s">
        <v>14</v>
      </c>
      <c r="O88" s="51"/>
      <c r="P88" s="8"/>
      <c r="Q88" s="6"/>
      <c r="R88" s="5"/>
    </row>
    <row r="89" spans="1:18" s="1" customFormat="1" ht="17.25" customHeight="1">
      <c r="A89" s="13"/>
      <c r="B89" s="53" t="s">
        <v>15</v>
      </c>
      <c r="C89" s="54" t="s">
        <v>16</v>
      </c>
      <c r="D89" s="13"/>
      <c r="E89" s="55" t="s">
        <v>17</v>
      </c>
      <c r="F89" s="56" t="s">
        <v>18</v>
      </c>
      <c r="G89" s="13"/>
      <c r="H89" s="104" t="s">
        <v>27</v>
      </c>
      <c r="I89" s="105"/>
      <c r="J89" s="13"/>
      <c r="K89" s="57" t="s">
        <v>19</v>
      </c>
      <c r="L89" s="58">
        <v>3236.8</v>
      </c>
      <c r="M89" s="13"/>
      <c r="N89" s="59" t="s">
        <v>17</v>
      </c>
      <c r="O89" s="60" t="s">
        <v>18</v>
      </c>
      <c r="P89" s="8"/>
      <c r="Q89" s="6"/>
      <c r="R89" s="5"/>
    </row>
    <row r="90" spans="1:18" s="1" customFormat="1" ht="23.1" customHeight="1">
      <c r="A90" s="13"/>
      <c r="B90" s="61"/>
      <c r="C90" s="62">
        <v>0</v>
      </c>
      <c r="D90" s="13"/>
      <c r="E90" s="63">
        <f>N90-H90</f>
        <v>2.1999999999999999E-2</v>
      </c>
      <c r="F90" s="64">
        <f>E90*C86</f>
        <v>110</v>
      </c>
      <c r="G90" s="13"/>
      <c r="H90" s="106"/>
      <c r="I90" s="107"/>
      <c r="J90" s="13"/>
      <c r="K90" s="65"/>
      <c r="L90" s="66"/>
      <c r="M90" s="13"/>
      <c r="N90" s="67">
        <f>H86</f>
        <v>2.1999999999999999E-2</v>
      </c>
      <c r="O90" s="64">
        <f>N90*C86</f>
        <v>110</v>
      </c>
      <c r="P90" s="8"/>
      <c r="Q90" s="6"/>
      <c r="R90" s="5"/>
    </row>
    <row r="91" spans="1:18" s="1" customFormat="1" ht="21">
      <c r="A91" s="13"/>
      <c r="B91" s="68"/>
      <c r="C91" s="69"/>
      <c r="D91" s="13"/>
      <c r="E91" s="70"/>
      <c r="F91" s="71"/>
      <c r="G91" s="13"/>
      <c r="H91" s="72"/>
      <c r="I91" s="73"/>
      <c r="J91" s="13"/>
      <c r="K91" s="73"/>
      <c r="L91" s="73"/>
      <c r="M91" s="13"/>
      <c r="N91" s="73"/>
      <c r="O91" s="73"/>
      <c r="P91" s="8"/>
      <c r="Q91" s="6"/>
      <c r="R91" s="5"/>
    </row>
    <row r="92" spans="1:18" s="1" customFormat="1" ht="21" customHeight="1">
      <c r="A92" s="13"/>
      <c r="B92" s="44" t="s">
        <v>4</v>
      </c>
      <c r="C92" s="45"/>
      <c r="D92" s="13"/>
      <c r="E92" s="46" t="s">
        <v>11</v>
      </c>
      <c r="F92" s="47"/>
      <c r="G92" s="13"/>
      <c r="H92" s="46" t="s">
        <v>12</v>
      </c>
      <c r="I92" s="47"/>
      <c r="J92" s="13"/>
      <c r="K92" s="46" t="s">
        <v>13</v>
      </c>
      <c r="L92" s="48"/>
      <c r="M92" s="49"/>
      <c r="N92" s="50" t="s">
        <v>20</v>
      </c>
      <c r="O92" s="74"/>
      <c r="P92" s="8"/>
      <c r="Q92" s="6"/>
      <c r="R92" s="5"/>
    </row>
    <row r="93" spans="1:18" s="1" customFormat="1" ht="21">
      <c r="A93" s="13"/>
      <c r="B93" s="53" t="s">
        <v>15</v>
      </c>
      <c r="C93" s="75" t="s">
        <v>16</v>
      </c>
      <c r="D93" s="13"/>
      <c r="E93" s="55" t="s">
        <v>17</v>
      </c>
      <c r="F93" s="56" t="s">
        <v>18</v>
      </c>
      <c r="G93" s="13"/>
      <c r="H93" s="55" t="s">
        <v>17</v>
      </c>
      <c r="I93" s="56" t="s">
        <v>18</v>
      </c>
      <c r="J93" s="13"/>
      <c r="K93" s="55" t="s">
        <v>17</v>
      </c>
      <c r="L93" s="76" t="s">
        <v>18</v>
      </c>
      <c r="M93" s="13"/>
      <c r="N93" s="59" t="s">
        <v>17</v>
      </c>
      <c r="O93" s="60" t="s">
        <v>18</v>
      </c>
      <c r="P93" s="8"/>
      <c r="Q93" s="6"/>
      <c r="R93" s="5"/>
    </row>
    <row r="94" spans="1:18" s="1" customFormat="1" ht="21">
      <c r="A94" s="13"/>
      <c r="B94" s="61"/>
      <c r="C94" s="77">
        <v>0</v>
      </c>
      <c r="D94" s="13"/>
      <c r="E94" s="31">
        <f>N94-H94</f>
        <v>4.0000000000000001E-3</v>
      </c>
      <c r="F94" s="64">
        <f>O94-I94</f>
        <v>20</v>
      </c>
      <c r="G94" s="13"/>
      <c r="H94" s="31">
        <v>0</v>
      </c>
      <c r="I94" s="64">
        <f>H94*C86</f>
        <v>0</v>
      </c>
      <c r="J94" s="13"/>
      <c r="K94" s="78" t="s">
        <v>21</v>
      </c>
      <c r="L94" s="79" t="s">
        <v>21</v>
      </c>
      <c r="M94" s="13"/>
      <c r="N94" s="67">
        <f>O86</f>
        <v>4.0000000000000001E-3</v>
      </c>
      <c r="O94" s="64">
        <f>IFERROR(C86*N94,N94)</f>
        <v>20</v>
      </c>
      <c r="P94" s="8"/>
      <c r="Q94" s="6"/>
      <c r="R94" s="5"/>
    </row>
    <row r="95" spans="1:18" s="1" customFormat="1" ht="21">
      <c r="A95" s="13"/>
      <c r="B95" s="68"/>
      <c r="C95" s="69"/>
      <c r="D95" s="13"/>
      <c r="E95" s="73"/>
      <c r="F95" s="71"/>
      <c r="G95" s="13"/>
      <c r="H95" s="80"/>
      <c r="I95" s="73"/>
      <c r="J95" s="13"/>
      <c r="K95" s="81"/>
      <c r="L95" s="82"/>
      <c r="M95" s="13"/>
      <c r="N95" s="73"/>
      <c r="O95" s="73"/>
      <c r="P95" s="8"/>
      <c r="Q95" s="6"/>
      <c r="R95" s="5"/>
    </row>
    <row r="96" spans="1:18" s="1" customFormat="1" ht="21">
      <c r="A96" s="13"/>
      <c r="B96" s="44" t="s">
        <v>22</v>
      </c>
      <c r="C96" s="45"/>
      <c r="D96" s="13"/>
      <c r="E96" s="46" t="s">
        <v>11</v>
      </c>
      <c r="F96" s="47"/>
      <c r="G96" s="13"/>
      <c r="H96" s="46" t="s">
        <v>12</v>
      </c>
      <c r="I96" s="47"/>
      <c r="J96" s="13"/>
      <c r="K96" s="46" t="s">
        <v>13</v>
      </c>
      <c r="L96" s="48"/>
      <c r="M96" s="49"/>
      <c r="N96" s="50" t="s">
        <v>22</v>
      </c>
      <c r="O96" s="74"/>
      <c r="P96" s="8"/>
      <c r="Q96" s="6"/>
      <c r="R96" s="5"/>
    </row>
    <row r="97" spans="1:18" s="1" customFormat="1" ht="21" customHeight="1">
      <c r="A97" s="13"/>
      <c r="B97" s="83" t="s">
        <v>15</v>
      </c>
      <c r="C97" s="84"/>
      <c r="D97" s="13"/>
      <c r="E97" s="85" t="s">
        <v>17</v>
      </c>
      <c r="F97" s="56" t="s">
        <v>18</v>
      </c>
      <c r="G97" s="13"/>
      <c r="H97" s="104" t="s">
        <v>27</v>
      </c>
      <c r="I97" s="105"/>
      <c r="J97" s="13"/>
      <c r="K97" s="57" t="s">
        <v>19</v>
      </c>
      <c r="L97" s="58">
        <v>3236.8</v>
      </c>
      <c r="M97" s="13"/>
      <c r="N97" s="59" t="s">
        <v>17</v>
      </c>
      <c r="O97" s="60" t="s">
        <v>18</v>
      </c>
      <c r="P97" s="8"/>
      <c r="Q97" s="6"/>
      <c r="R97" s="5"/>
    </row>
    <row r="98" spans="1:18" s="1" customFormat="1" ht="21">
      <c r="A98" s="13"/>
      <c r="B98" s="86"/>
      <c r="C98" s="87"/>
      <c r="D98" s="13"/>
      <c r="E98" s="63">
        <f t="shared" ref="E98:F98" si="0">E90+E94</f>
        <v>2.5999999999999999E-2</v>
      </c>
      <c r="F98" s="88">
        <f t="shared" si="0"/>
        <v>130</v>
      </c>
      <c r="G98" s="13"/>
      <c r="H98" s="106"/>
      <c r="I98" s="107"/>
      <c r="J98" s="13"/>
      <c r="K98" s="65"/>
      <c r="L98" s="66"/>
      <c r="M98" s="13"/>
      <c r="N98" s="63">
        <f>N90+N94</f>
        <v>2.5999999999999999E-2</v>
      </c>
      <c r="O98" s="89">
        <f>O90+O94</f>
        <v>130</v>
      </c>
      <c r="P98" s="8"/>
      <c r="Q98" s="6"/>
      <c r="R98" s="5"/>
    </row>
    <row r="99" spans="1:18" s="1" customFormat="1" ht="32.25" customHeight="1">
      <c r="A99" s="13"/>
      <c r="B99" s="90"/>
      <c r="C99" s="90"/>
      <c r="D99" s="90"/>
      <c r="E99" s="90"/>
      <c r="F99" s="90"/>
      <c r="G99" s="13"/>
      <c r="H99" s="13"/>
      <c r="I99" s="13"/>
      <c r="J99" s="13"/>
      <c r="K99" s="13"/>
      <c r="L99" s="13"/>
      <c r="M99" s="13"/>
      <c r="N99" s="13"/>
      <c r="O99" s="13"/>
      <c r="P99" s="8"/>
      <c r="Q99" s="6"/>
      <c r="R99" s="5"/>
    </row>
    <row r="100" spans="1:18" s="1" customFormat="1" ht="12.75" customHeight="1">
      <c r="A100" s="13"/>
      <c r="B100" s="103"/>
      <c r="C100" s="103"/>
      <c r="D100" s="103"/>
      <c r="E100" s="103"/>
      <c r="F100" s="103"/>
      <c r="G100" s="13"/>
      <c r="H100" s="13"/>
      <c r="I100" s="13"/>
      <c r="J100" s="13"/>
      <c r="K100" s="13"/>
      <c r="L100" s="13"/>
      <c r="M100" s="13"/>
      <c r="N100" s="13"/>
      <c r="O100" s="13"/>
      <c r="P100" s="8"/>
      <c r="Q100" s="6"/>
      <c r="R100" s="5"/>
    </row>
    <row r="101" spans="1:18" s="1" customFormat="1" ht="23.25">
      <c r="A101" s="13"/>
      <c r="B101" s="101" t="s">
        <v>26</v>
      </c>
      <c r="C101" s="91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8"/>
      <c r="Q101" s="6"/>
      <c r="R101" s="5"/>
    </row>
    <row r="102" spans="1:18" s="1" customFormat="1" ht="42" customHeight="1">
      <c r="A102" s="13"/>
      <c r="B102" s="16" t="s">
        <v>24</v>
      </c>
      <c r="C102" s="17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8"/>
      <c r="Q102" s="6"/>
      <c r="R102" s="5"/>
    </row>
    <row r="103" spans="1:18" s="1" customFormat="1" ht="53.25" customHeight="1">
      <c r="A103" s="13"/>
      <c r="B103" s="18" t="s">
        <v>3</v>
      </c>
      <c r="C103" s="19"/>
      <c r="D103" s="13"/>
      <c r="E103" s="20" t="s">
        <v>4</v>
      </c>
      <c r="F103" s="92" t="s">
        <v>5</v>
      </c>
      <c r="G103" s="23"/>
      <c r="H103" s="22" t="s">
        <v>6</v>
      </c>
      <c r="I103" s="23"/>
      <c r="J103" s="13"/>
      <c r="K103" s="24" t="s">
        <v>7</v>
      </c>
      <c r="L103" s="25"/>
      <c r="M103" s="13"/>
      <c r="N103" s="26"/>
      <c r="O103" s="22" t="s">
        <v>8</v>
      </c>
      <c r="P103" s="8"/>
      <c r="Q103" s="6"/>
      <c r="R103" s="5"/>
    </row>
    <row r="104" spans="1:18" s="1" customFormat="1" ht="21">
      <c r="A104" s="13"/>
      <c r="B104" s="93" t="s">
        <v>9</v>
      </c>
      <c r="C104" s="4">
        <v>5000</v>
      </c>
      <c r="D104" s="13"/>
      <c r="E104" s="29">
        <v>0.2</v>
      </c>
      <c r="F104" s="94">
        <v>0.02</v>
      </c>
      <c r="G104" s="13"/>
      <c r="H104" s="63">
        <v>2.1999999999999999E-2</v>
      </c>
      <c r="I104" s="32"/>
      <c r="J104" s="13"/>
      <c r="K104" s="95" t="s">
        <v>10</v>
      </c>
      <c r="L104" s="3">
        <v>-0.02</v>
      </c>
      <c r="M104" s="13"/>
      <c r="N104" s="96"/>
      <c r="O104" s="102">
        <f>IFERROR(IF(L104&gt;=0,E104*L104,0),"Digite um número válido")</f>
        <v>0</v>
      </c>
      <c r="P104" s="8"/>
      <c r="Q104" s="6"/>
      <c r="R104" s="5"/>
    </row>
    <row r="105" spans="1:18" s="1" customFormat="1" ht="13.5" customHeight="1">
      <c r="A105" s="13"/>
      <c r="B105" s="37"/>
      <c r="C105" s="37"/>
      <c r="D105" s="37"/>
      <c r="E105" s="37"/>
      <c r="F105" s="37"/>
      <c r="G105" s="37"/>
      <c r="H105" s="37"/>
      <c r="I105" s="13"/>
      <c r="J105" s="13"/>
      <c r="K105" s="97"/>
      <c r="L105" s="98"/>
      <c r="M105" s="13"/>
      <c r="N105" s="37"/>
      <c r="O105" s="42"/>
      <c r="P105" s="43"/>
      <c r="Q105" s="6"/>
      <c r="R105" s="5"/>
    </row>
    <row r="106" spans="1:18" s="1" customFormat="1" ht="21" customHeight="1">
      <c r="A106" s="13"/>
      <c r="B106" s="44" t="s">
        <v>5</v>
      </c>
      <c r="C106" s="45"/>
      <c r="D106" s="13"/>
      <c r="E106" s="46" t="s">
        <v>11</v>
      </c>
      <c r="F106" s="48"/>
      <c r="G106" s="23"/>
      <c r="H106" s="46" t="s">
        <v>12</v>
      </c>
      <c r="I106" s="47"/>
      <c r="J106" s="13"/>
      <c r="K106" s="46" t="s">
        <v>13</v>
      </c>
      <c r="L106" s="48"/>
      <c r="M106" s="49"/>
      <c r="N106" s="50" t="s">
        <v>14</v>
      </c>
      <c r="O106" s="74"/>
      <c r="P106" s="8"/>
      <c r="Q106" s="6"/>
      <c r="R106" s="5"/>
    </row>
    <row r="107" spans="1:18" s="1" customFormat="1" ht="18" customHeight="1">
      <c r="A107" s="13"/>
      <c r="B107" s="53" t="s">
        <v>15</v>
      </c>
      <c r="C107" s="75" t="s">
        <v>16</v>
      </c>
      <c r="D107" s="13"/>
      <c r="E107" s="55" t="s">
        <v>17</v>
      </c>
      <c r="F107" s="56" t="s">
        <v>18</v>
      </c>
      <c r="G107" s="13"/>
      <c r="H107" s="104" t="s">
        <v>27</v>
      </c>
      <c r="I107" s="105"/>
      <c r="J107" s="13"/>
      <c r="K107" s="57" t="s">
        <v>19</v>
      </c>
      <c r="L107" s="58">
        <v>3236.8</v>
      </c>
      <c r="M107" s="13"/>
      <c r="N107" s="59" t="s">
        <v>17</v>
      </c>
      <c r="O107" s="60" t="s">
        <v>18</v>
      </c>
      <c r="P107" s="8"/>
      <c r="Q107" s="6"/>
      <c r="R107" s="5"/>
    </row>
    <row r="108" spans="1:18" s="1" customFormat="1" ht="21">
      <c r="A108" s="13"/>
      <c r="B108" s="61"/>
      <c r="C108" s="77">
        <v>0</v>
      </c>
      <c r="D108" s="13"/>
      <c r="E108" s="63">
        <f>N108-H108</f>
        <v>2.1999999999999999E-2</v>
      </c>
      <c r="F108" s="64">
        <f>E108*C104</f>
        <v>110</v>
      </c>
      <c r="G108" s="13"/>
      <c r="H108" s="106"/>
      <c r="I108" s="107"/>
      <c r="J108" s="13"/>
      <c r="K108" s="65"/>
      <c r="L108" s="66"/>
      <c r="M108" s="13"/>
      <c r="N108" s="67">
        <f>H104</f>
        <v>2.1999999999999999E-2</v>
      </c>
      <c r="O108" s="64">
        <f>N108*C104</f>
        <v>110</v>
      </c>
      <c r="P108" s="8"/>
      <c r="Q108" s="6"/>
      <c r="R108" s="5"/>
    </row>
    <row r="109" spans="1:18" s="1" customFormat="1" ht="21">
      <c r="A109" s="13"/>
      <c r="B109" s="68"/>
      <c r="C109" s="69"/>
      <c r="D109" s="13"/>
      <c r="E109" s="70"/>
      <c r="F109" s="71"/>
      <c r="G109" s="13"/>
      <c r="H109" s="72"/>
      <c r="I109" s="73"/>
      <c r="J109" s="13"/>
      <c r="K109" s="73"/>
      <c r="L109" s="73"/>
      <c r="M109" s="13"/>
      <c r="N109" s="73"/>
      <c r="O109" s="73"/>
      <c r="P109" s="8"/>
      <c r="Q109" s="6"/>
      <c r="R109" s="5"/>
    </row>
    <row r="110" spans="1:18" s="1" customFormat="1" ht="21" customHeight="1">
      <c r="A110" s="13"/>
      <c r="B110" s="44" t="s">
        <v>4</v>
      </c>
      <c r="C110" s="45"/>
      <c r="D110" s="13"/>
      <c r="E110" s="46" t="s">
        <v>11</v>
      </c>
      <c r="F110" s="47"/>
      <c r="G110" s="13"/>
      <c r="H110" s="46" t="s">
        <v>12</v>
      </c>
      <c r="I110" s="47"/>
      <c r="J110" s="13"/>
      <c r="K110" s="46" t="s">
        <v>13</v>
      </c>
      <c r="L110" s="48"/>
      <c r="M110" s="49"/>
      <c r="N110" s="50" t="s">
        <v>20</v>
      </c>
      <c r="O110" s="74"/>
      <c r="P110" s="52"/>
      <c r="Q110" s="6"/>
      <c r="R110" s="5"/>
    </row>
    <row r="111" spans="1:18" s="1" customFormat="1" ht="21">
      <c r="A111" s="13"/>
      <c r="B111" s="53" t="s">
        <v>15</v>
      </c>
      <c r="C111" s="54" t="s">
        <v>16</v>
      </c>
      <c r="D111" s="13"/>
      <c r="E111" s="55" t="s">
        <v>17</v>
      </c>
      <c r="F111" s="56" t="s">
        <v>18</v>
      </c>
      <c r="G111" s="13"/>
      <c r="H111" s="55" t="s">
        <v>17</v>
      </c>
      <c r="I111" s="56" t="s">
        <v>18</v>
      </c>
      <c r="J111" s="13"/>
      <c r="K111" s="55" t="s">
        <v>17</v>
      </c>
      <c r="L111" s="76" t="s">
        <v>18</v>
      </c>
      <c r="M111" s="13"/>
      <c r="N111" s="59" t="s">
        <v>17</v>
      </c>
      <c r="O111" s="60" t="s">
        <v>18</v>
      </c>
      <c r="P111" s="8"/>
      <c r="Q111" s="6"/>
      <c r="R111" s="5"/>
    </row>
    <row r="112" spans="1:18" s="1" customFormat="1" ht="21">
      <c r="A112" s="13"/>
      <c r="B112" s="61"/>
      <c r="C112" s="62">
        <v>0</v>
      </c>
      <c r="D112" s="13"/>
      <c r="E112" s="31">
        <f>N112-H112</f>
        <v>0</v>
      </c>
      <c r="F112" s="64">
        <f>O112-I112</f>
        <v>0</v>
      </c>
      <c r="G112" s="13"/>
      <c r="H112" s="31">
        <f>C112*O104</f>
        <v>0</v>
      </c>
      <c r="I112" s="64">
        <f>H112*C104</f>
        <v>0</v>
      </c>
      <c r="J112" s="13"/>
      <c r="K112" s="78" t="s">
        <v>21</v>
      </c>
      <c r="L112" s="79" t="s">
        <v>21</v>
      </c>
      <c r="M112" s="13"/>
      <c r="N112" s="67">
        <f>O104</f>
        <v>0</v>
      </c>
      <c r="O112" s="64">
        <f>IFERROR(C104*N112,N112)</f>
        <v>0</v>
      </c>
      <c r="P112" s="8"/>
      <c r="Q112" s="6"/>
      <c r="R112" s="5"/>
    </row>
    <row r="113" spans="1:18" s="1" customFormat="1" ht="21">
      <c r="A113" s="13"/>
      <c r="B113" s="68"/>
      <c r="C113" s="69"/>
      <c r="D113" s="13"/>
      <c r="E113" s="73"/>
      <c r="F113" s="71"/>
      <c r="G113" s="13"/>
      <c r="H113" s="80"/>
      <c r="I113" s="73"/>
      <c r="J113" s="13"/>
      <c r="K113" s="81"/>
      <c r="L113" s="82"/>
      <c r="M113" s="13"/>
      <c r="N113" s="73"/>
      <c r="O113" s="73"/>
      <c r="P113" s="8"/>
      <c r="Q113" s="6"/>
      <c r="R113" s="5"/>
    </row>
    <row r="114" spans="1:18" s="1" customFormat="1" ht="21">
      <c r="A114" s="13"/>
      <c r="B114" s="44" t="s">
        <v>22</v>
      </c>
      <c r="C114" s="45"/>
      <c r="D114" s="13"/>
      <c r="E114" s="46" t="s">
        <v>11</v>
      </c>
      <c r="F114" s="47"/>
      <c r="G114" s="13"/>
      <c r="H114" s="46" t="s">
        <v>12</v>
      </c>
      <c r="I114" s="47"/>
      <c r="J114" s="13"/>
      <c r="K114" s="46" t="s">
        <v>13</v>
      </c>
      <c r="L114" s="48"/>
      <c r="M114" s="49"/>
      <c r="N114" s="50" t="s">
        <v>22</v>
      </c>
      <c r="O114" s="74"/>
      <c r="P114" s="8"/>
      <c r="Q114" s="6"/>
      <c r="R114" s="5"/>
    </row>
    <row r="115" spans="1:18" s="1" customFormat="1" ht="21" customHeight="1">
      <c r="A115" s="13"/>
      <c r="B115" s="83" t="s">
        <v>15</v>
      </c>
      <c r="C115" s="84"/>
      <c r="D115" s="13"/>
      <c r="E115" s="85" t="s">
        <v>17</v>
      </c>
      <c r="F115" s="56" t="s">
        <v>18</v>
      </c>
      <c r="G115" s="13"/>
      <c r="H115" s="104" t="s">
        <v>27</v>
      </c>
      <c r="I115" s="105"/>
      <c r="J115" s="13"/>
      <c r="K115" s="57" t="s">
        <v>19</v>
      </c>
      <c r="L115" s="58">
        <v>3236.8</v>
      </c>
      <c r="M115" s="13"/>
      <c r="N115" s="59" t="s">
        <v>17</v>
      </c>
      <c r="O115" s="60" t="s">
        <v>18</v>
      </c>
      <c r="P115" s="8"/>
      <c r="Q115" s="6"/>
      <c r="R115" s="5"/>
    </row>
    <row r="116" spans="1:18" s="1" customFormat="1" ht="21">
      <c r="A116" s="13"/>
      <c r="B116" s="86"/>
      <c r="C116" s="87"/>
      <c r="D116" s="13"/>
      <c r="E116" s="63">
        <f t="shared" ref="E116:F116" si="1">E108+E112</f>
        <v>2.1999999999999999E-2</v>
      </c>
      <c r="F116" s="88">
        <f t="shared" si="1"/>
        <v>110</v>
      </c>
      <c r="G116" s="13"/>
      <c r="H116" s="106"/>
      <c r="I116" s="107"/>
      <c r="J116" s="13"/>
      <c r="K116" s="65"/>
      <c r="L116" s="66"/>
      <c r="M116" s="13"/>
      <c r="N116" s="63">
        <f>N108+N112</f>
        <v>2.1999999999999999E-2</v>
      </c>
      <c r="O116" s="89">
        <f>O108+O112</f>
        <v>110</v>
      </c>
      <c r="P116" s="8"/>
      <c r="Q116" s="6"/>
      <c r="R116" s="5"/>
    </row>
    <row r="117" spans="1:18" s="1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5"/>
      <c r="R117" s="5"/>
    </row>
    <row r="118" spans="1:18" s="1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/>
      <c r="R118" s="5"/>
    </row>
    <row r="119" spans="1:18" s="1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8" s="1" customFormat="1"/>
    <row r="121" spans="1:18" s="1" customFormat="1"/>
    <row r="122" spans="1:18" s="1" customFormat="1"/>
    <row r="123" spans="1:18" s="1" customFormat="1"/>
    <row r="124" spans="1:18" s="1" customFormat="1"/>
    <row r="125" spans="1:18" s="1" customFormat="1"/>
    <row r="126" spans="1:18" s="1" customFormat="1"/>
    <row r="127" spans="1:18" s="1" customFormat="1"/>
    <row r="128" spans="1:1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</sheetData>
  <sheetProtection algorithmName="SHA-512" hashValue="P6T5kXioeIxdKcd6r+Le9Wgc3GmfAcWc/V+nb6W2Lcjc1CqK7FpCsW8QJb9hcc8D0B0yrmCBpOEYPmGPifwwyg==" saltValue="LUTpuE6x/bp+07mH3bq1lg==" spinCount="100000" sheet="1" objects="1" scenarios="1"/>
  <protectedRanges>
    <protectedRange algorithmName="SHA-512" hashValue="8rq440eKRcyMzOiJNfpWQnnD5s1IxeatO/NPfcP0LBab6ciVCYjxgYmu9+2NQicAEXr4XS/xsXRBvbH+BWDtsQ==" saltValue="k5W9SaamrGGxYMIpym44Mg==" spinCount="100000" sqref="C13 L13 C31 L31 C51 L51 C69 L69" name="Range1"/>
  </protectedRanges>
  <mergeCells count="166">
    <mergeCell ref="B7:N8"/>
    <mergeCell ref="B42:C43"/>
    <mergeCell ref="B97:C98"/>
    <mergeCell ref="H97:I98"/>
    <mergeCell ref="B115:C116"/>
    <mergeCell ref="H115:I116"/>
    <mergeCell ref="H107:I108"/>
    <mergeCell ref="H89:I90"/>
    <mergeCell ref="K115:K116"/>
    <mergeCell ref="L16:L17"/>
    <mergeCell ref="L24:L25"/>
    <mergeCell ref="L34:L35"/>
    <mergeCell ref="L42:L43"/>
    <mergeCell ref="L54:L55"/>
    <mergeCell ref="L62:L63"/>
    <mergeCell ref="L72:L73"/>
    <mergeCell ref="L80:L81"/>
    <mergeCell ref="L89:L90"/>
    <mergeCell ref="L97:L98"/>
    <mergeCell ref="L107:L108"/>
    <mergeCell ref="L115:L116"/>
    <mergeCell ref="K113:L113"/>
    <mergeCell ref="B114:C114"/>
    <mergeCell ref="E114:F114"/>
    <mergeCell ref="H114:I114"/>
    <mergeCell ref="K114:L114"/>
    <mergeCell ref="N114:O114"/>
    <mergeCell ref="B16:B17"/>
    <mergeCell ref="B20:B21"/>
    <mergeCell ref="B34:B35"/>
    <mergeCell ref="B38:B39"/>
    <mergeCell ref="B54:B55"/>
    <mergeCell ref="B58:B59"/>
    <mergeCell ref="B72:B73"/>
    <mergeCell ref="B76:B77"/>
    <mergeCell ref="B89:B90"/>
    <mergeCell ref="B93:B94"/>
    <mergeCell ref="B107:B108"/>
    <mergeCell ref="B111:B112"/>
    <mergeCell ref="K16:K17"/>
    <mergeCell ref="K24:K25"/>
    <mergeCell ref="K34:K35"/>
    <mergeCell ref="K42:K43"/>
    <mergeCell ref="K54:K55"/>
    <mergeCell ref="K62:K63"/>
    <mergeCell ref="B106:C106"/>
    <mergeCell ref="E106:F106"/>
    <mergeCell ref="H106:I106"/>
    <mergeCell ref="K106:L106"/>
    <mergeCell ref="N106:O106"/>
    <mergeCell ref="B110:C110"/>
    <mergeCell ref="E110:F110"/>
    <mergeCell ref="H110:I110"/>
    <mergeCell ref="K110:L110"/>
    <mergeCell ref="N110:O110"/>
    <mergeCell ref="K107:K108"/>
    <mergeCell ref="K95:L95"/>
    <mergeCell ref="B96:C96"/>
    <mergeCell ref="E96:F96"/>
    <mergeCell ref="H96:I96"/>
    <mergeCell ref="K96:L96"/>
    <mergeCell ref="N96:O96"/>
    <mergeCell ref="B99:F99"/>
    <mergeCell ref="B102:C102"/>
    <mergeCell ref="B103:C103"/>
    <mergeCell ref="K103:L103"/>
    <mergeCell ref="K97:K98"/>
    <mergeCell ref="B88:C88"/>
    <mergeCell ref="E88:F88"/>
    <mergeCell ref="H88:I88"/>
    <mergeCell ref="K88:L88"/>
    <mergeCell ref="N88:O88"/>
    <mergeCell ref="B92:C92"/>
    <mergeCell ref="E92:F92"/>
    <mergeCell ref="H92:I92"/>
    <mergeCell ref="K92:L92"/>
    <mergeCell ref="N92:O92"/>
    <mergeCell ref="K89:K90"/>
    <mergeCell ref="K78:L78"/>
    <mergeCell ref="B79:C79"/>
    <mergeCell ref="E79:F79"/>
    <mergeCell ref="H79:I79"/>
    <mergeCell ref="K79:L79"/>
    <mergeCell ref="N79:O79"/>
    <mergeCell ref="B82:F82"/>
    <mergeCell ref="B84:C84"/>
    <mergeCell ref="B85:C85"/>
    <mergeCell ref="K85:L85"/>
    <mergeCell ref="K80:K81"/>
    <mergeCell ref="B80:C81"/>
    <mergeCell ref="B71:C71"/>
    <mergeCell ref="E71:F71"/>
    <mergeCell ref="H71:I71"/>
    <mergeCell ref="K71:L71"/>
    <mergeCell ref="N71:O71"/>
    <mergeCell ref="B75:C75"/>
    <mergeCell ref="E75:F75"/>
    <mergeCell ref="H75:I75"/>
    <mergeCell ref="K75:L75"/>
    <mergeCell ref="N75:O75"/>
    <mergeCell ref="K72:K73"/>
    <mergeCell ref="K60:L60"/>
    <mergeCell ref="B61:C61"/>
    <mergeCell ref="E61:F61"/>
    <mergeCell ref="H61:I61"/>
    <mergeCell ref="K61:L61"/>
    <mergeCell ref="N61:O61"/>
    <mergeCell ref="B64:F64"/>
    <mergeCell ref="B67:C67"/>
    <mergeCell ref="B68:C68"/>
    <mergeCell ref="K68:L68"/>
    <mergeCell ref="B62:C63"/>
    <mergeCell ref="B53:C53"/>
    <mergeCell ref="E53:F53"/>
    <mergeCell ref="H53:I53"/>
    <mergeCell ref="K53:L53"/>
    <mergeCell ref="N53:O53"/>
    <mergeCell ref="B57:C57"/>
    <mergeCell ref="E57:F57"/>
    <mergeCell ref="H57:I57"/>
    <mergeCell ref="K57:L57"/>
    <mergeCell ref="N57:O57"/>
    <mergeCell ref="K40:L40"/>
    <mergeCell ref="B41:C41"/>
    <mergeCell ref="E41:F41"/>
    <mergeCell ref="H41:I41"/>
    <mergeCell ref="K41:L41"/>
    <mergeCell ref="N41:O41"/>
    <mergeCell ref="B44:F44"/>
    <mergeCell ref="B49:C49"/>
    <mergeCell ref="B50:C50"/>
    <mergeCell ref="K50:L50"/>
    <mergeCell ref="B33:C33"/>
    <mergeCell ref="E33:F33"/>
    <mergeCell ref="H33:I33"/>
    <mergeCell ref="K33:L33"/>
    <mergeCell ref="N33:O33"/>
    <mergeCell ref="B37:C37"/>
    <mergeCell ref="E37:F37"/>
    <mergeCell ref="H37:I37"/>
    <mergeCell ref="K37:L37"/>
    <mergeCell ref="N37:O37"/>
    <mergeCell ref="K22:L22"/>
    <mergeCell ref="B23:C23"/>
    <mergeCell ref="E23:F23"/>
    <mergeCell ref="H23:I23"/>
    <mergeCell ref="K23:L23"/>
    <mergeCell ref="N23:O23"/>
    <mergeCell ref="B26:F26"/>
    <mergeCell ref="B29:C29"/>
    <mergeCell ref="B30:C30"/>
    <mergeCell ref="K30:L30"/>
    <mergeCell ref="B24:C25"/>
    <mergeCell ref="B11:C11"/>
    <mergeCell ref="B12:C12"/>
    <mergeCell ref="K12:L12"/>
    <mergeCell ref="B15:C15"/>
    <mergeCell ref="E15:F15"/>
    <mergeCell ref="H15:I15"/>
    <mergeCell ref="K15:L15"/>
    <mergeCell ref="N15:O15"/>
    <mergeCell ref="B19:C19"/>
    <mergeCell ref="E19:F19"/>
    <mergeCell ref="H19:I19"/>
    <mergeCell ref="K19:L19"/>
    <mergeCell ref="N19:O19"/>
  </mergeCells>
  <pageMargins left="0.70866141732283505" right="0.70866141732283505" top="0.74803149606299202" bottom="0.74803149606299202" header="0.31496062992126" footer="0.31496062992126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properties xmlns="http://www.imanage.com/work/xmlschema">
  <documentid>DOCS!8057866.2</documentid>
  <senderid>VALERIA.SIQUEIRA</senderid>
  <senderemail>VALERIA.SIQUEIRA@CEPEDA.LAW</senderemail>
  <lastmodified>2025-01-07T11:17:11.0000000-03:00</lastmodified>
  <database>DOCS</database>
</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D3314D3E-A35D-42A3-9DF3-486C5630E901}">
  <ds:schemaRefs/>
</ds:datastoreItem>
</file>

<file path=customXml/itemProps2.xml><?xml version="1.0" encoding="utf-8"?>
<ds:datastoreItem xmlns:ds="http://schemas.openxmlformats.org/officeDocument/2006/customXml" ds:itemID="{4C92C62C-8117-41BE-9A77-A470F51B1322}">
  <ds:schemaRefs/>
</ds:datastoreItem>
</file>

<file path=customXml/itemProps3.xml><?xml version="1.0" encoding="utf-8"?>
<ds:datastoreItem xmlns:ds="http://schemas.openxmlformats.org/officeDocument/2006/customXml" ds:itemID="{A42284BE-1E83-47F8-9E54-5E0F91C012CF}">
  <ds:schemaRefs/>
</ds:datastoreItem>
</file>

<file path=customXml/itemProps4.xml><?xml version="1.0" encoding="utf-8"?>
<ds:datastoreItem xmlns:ds="http://schemas.openxmlformats.org/officeDocument/2006/customXml" ds:itemID="{0C5E41E4-3A1E-491B-A29E-4BDDD64F378D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Armor Axe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2024-12-03T17:13:00Z</cp:lastPrinted>
  <dcterms:created xsi:type="dcterms:W3CDTF">2024-12-03T12:20:00Z</dcterms:created>
  <dcterms:modified xsi:type="dcterms:W3CDTF">2025-07-25T20:25:04Z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  <property fmtid="{D5CDD505-2E9C-101B-9397-08002B2CF9AE}" pid="3" name="ICV">
    <vt:lpwstr>7F63B2B7BD3D4E1680E8CD31BB69114C_12</vt:lpwstr>
  </property>
  <property fmtid="{D5CDD505-2E9C-101B-9397-08002B2CF9AE}" pid="4" name="KSOProductBuildVer">
    <vt:lpwstr>1046-12.2.0.22222</vt:lpwstr>
  </property>
</Properties>
</file>