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novas-1\"/>
    </mc:Choice>
  </mc:AlternateContent>
  <xr:revisionPtr revIDLastSave="0" documentId="8_{54A78B66-28F8-4473-9318-74E60E466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mor Sword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8" i="1" l="1"/>
  <c r="N118" i="1"/>
  <c r="F118" i="1"/>
  <c r="E118" i="1"/>
  <c r="O114" i="1"/>
  <c r="N114" i="1"/>
  <c r="I114" i="1"/>
  <c r="F114" i="1"/>
  <c r="E114" i="1"/>
  <c r="O110" i="1"/>
  <c r="N110" i="1"/>
  <c r="F110" i="1"/>
  <c r="E110" i="1"/>
  <c r="O106" i="1"/>
  <c r="F106" i="1"/>
  <c r="O101" i="1"/>
  <c r="N101" i="1"/>
  <c r="F101" i="1"/>
  <c r="E101" i="1"/>
  <c r="O97" i="1"/>
  <c r="N97" i="1"/>
  <c r="I97" i="1"/>
  <c r="F97" i="1"/>
  <c r="E97" i="1"/>
  <c r="O93" i="1"/>
  <c r="N93" i="1"/>
  <c r="F93" i="1"/>
  <c r="E93" i="1"/>
  <c r="O89" i="1"/>
  <c r="O84" i="1"/>
  <c r="N84" i="1"/>
  <c r="I84" i="1"/>
  <c r="H84" i="1"/>
  <c r="F84" i="1"/>
  <c r="E84" i="1"/>
  <c r="O80" i="1"/>
  <c r="N80" i="1"/>
  <c r="I80" i="1"/>
  <c r="H80" i="1"/>
  <c r="F80" i="1"/>
  <c r="E80" i="1"/>
  <c r="O76" i="1"/>
  <c r="N76" i="1"/>
  <c r="I76" i="1"/>
  <c r="H76" i="1"/>
  <c r="F76" i="1"/>
  <c r="E76" i="1"/>
  <c r="O72" i="1"/>
  <c r="F72" i="1"/>
  <c r="N62" i="1"/>
  <c r="E62" i="1" s="1"/>
  <c r="F62" i="1" s="1"/>
  <c r="I58" i="1"/>
  <c r="H58" i="1"/>
  <c r="O54" i="1"/>
  <c r="H62" i="1" s="1"/>
  <c r="I46" i="1"/>
  <c r="H46" i="1"/>
  <c r="I42" i="1"/>
  <c r="O38" i="1"/>
  <c r="N38" i="1"/>
  <c r="I38" i="1"/>
  <c r="H38" i="1"/>
  <c r="F38" i="1"/>
  <c r="E38" i="1"/>
  <c r="O34" i="1"/>
  <c r="N42" i="1" s="1"/>
  <c r="I25" i="1"/>
  <c r="H25" i="1"/>
  <c r="N21" i="1"/>
  <c r="N25" i="1" s="1"/>
  <c r="I21" i="1"/>
  <c r="O17" i="1"/>
  <c r="N17" i="1"/>
  <c r="I17" i="1"/>
  <c r="H17" i="1"/>
  <c r="E17" i="1"/>
  <c r="O13" i="1"/>
  <c r="F17" i="1" s="1"/>
  <c r="N46" i="1" l="1"/>
  <c r="O42" i="1"/>
  <c r="O46" i="1" s="1"/>
  <c r="E42" i="1"/>
  <c r="O21" i="1"/>
  <c r="E21" i="1"/>
  <c r="O25" i="1"/>
  <c r="N58" i="1"/>
  <c r="N66" i="1" s="1"/>
  <c r="H66" i="1"/>
  <c r="I62" i="1"/>
  <c r="I66" i="1" s="1"/>
  <c r="O62" i="1"/>
  <c r="O58" i="1"/>
  <c r="E58" i="1"/>
  <c r="E46" i="1" l="1"/>
  <c r="F46" i="1" s="1"/>
  <c r="F42" i="1"/>
  <c r="F21" i="1"/>
  <c r="E25" i="1"/>
  <c r="F25" i="1" s="1"/>
  <c r="O66" i="1"/>
  <c r="E66" i="1"/>
  <c r="F58" i="1"/>
  <c r="F66" i="1" s="1"/>
</calcChain>
</file>

<file path=xl/sharedStrings.xml><?xml version="1.0" encoding="utf-8"?>
<sst xmlns="http://schemas.openxmlformats.org/spreadsheetml/2006/main" count="325" uniqueCount="31">
  <si>
    <t>Simulações de Cenários em Fundos de Varejo</t>
  </si>
  <si>
    <t>Distribuidor 1</t>
  </si>
  <si>
    <r>
      <rPr>
        <b/>
        <sz val="22"/>
        <rFont val="Calibri"/>
        <family val="2"/>
      </rPr>
      <t xml:space="preserve">Cenário </t>
    </r>
    <r>
      <rPr>
        <b/>
        <sz val="22"/>
        <color rgb="FFFF0000"/>
        <rFont val="Calibri"/>
        <family val="2"/>
      </rPr>
      <t>com</t>
    </r>
    <r>
      <rPr>
        <b/>
        <sz val="22"/>
        <rFont val="Calibri"/>
        <family val="2"/>
      </rPr>
      <t xml:space="preserve"> Apropriação de Taxa de Performance</t>
    </r>
  </si>
  <si>
    <t>Armor Sword Fundo de Investimento Financeiro Em Cotas de Fundos de Investimento Multimercado</t>
  </si>
  <si>
    <t>Taxa de Performance</t>
  </si>
  <si>
    <t xml:space="preserve">Taxa de Administração </t>
  </si>
  <si>
    <t>Taxa de administração máxima</t>
  </si>
  <si>
    <t>Rentabilidade do Fundo referente ao Indexador (acima de 0%)</t>
  </si>
  <si>
    <t>Performance Fundo</t>
  </si>
  <si>
    <t>Investimento</t>
  </si>
  <si>
    <t>Simulação de Cenário</t>
  </si>
  <si>
    <t>Taxa de Administração</t>
  </si>
  <si>
    <t>Gestor</t>
  </si>
  <si>
    <t>Distribuidor</t>
  </si>
  <si>
    <t>Administrador</t>
  </si>
  <si>
    <t>Taxa Total de Administração</t>
  </si>
  <si>
    <t xml:space="preserve">Armor Sword </t>
  </si>
  <si>
    <t>Rateio</t>
  </si>
  <si>
    <t>% do PL</t>
  </si>
  <si>
    <t>$</t>
  </si>
  <si>
    <t>REM. FIXA POR FUNDO</t>
  </si>
  <si>
    <t>Taxa Total de Performance</t>
  </si>
  <si>
    <t>N/A</t>
  </si>
  <si>
    <t>Taxa Total</t>
  </si>
  <si>
    <t xml:space="preserve"> CVM - Cenário</t>
  </si>
  <si>
    <t>Remuneração dos Prestadores de Serviço</t>
  </si>
  <si>
    <r>
      <rPr>
        <b/>
        <sz val="22"/>
        <rFont val="Calibri"/>
        <family val="2"/>
      </rPr>
      <t xml:space="preserve">Cenário </t>
    </r>
    <r>
      <rPr>
        <b/>
        <sz val="22"/>
        <color rgb="FFFF0000"/>
        <rFont val="Calibri"/>
        <family val="2"/>
      </rPr>
      <t>sem</t>
    </r>
    <r>
      <rPr>
        <b/>
        <sz val="22"/>
        <rFont val="Calibri"/>
        <family val="2"/>
      </rPr>
      <t xml:space="preserve"> apropriação de Taxa de Performance</t>
    </r>
  </si>
  <si>
    <t>Rentabilidade do Fundo referente ao Indexador (abaixo de 0%)</t>
  </si>
  <si>
    <t>Distribuidor 2</t>
  </si>
  <si>
    <t>Distribuidor 3</t>
  </si>
  <si>
    <t>REM. FIXA POR QTDE DE COTISTAS (VEJA SUMÁRIO)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</si>
</sst>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18" x14ac:knownFonts="1">
    <font>
      <sz val="11"/>
      <color theme="1"/>
      <name val="Aptos Narrow"/>
      <charset val="134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24"/>
      <color theme="0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b/>
      <sz val="22"/>
      <name val="Calibri"/>
      <family val="2"/>
    </font>
    <font>
      <sz val="16"/>
      <color theme="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6"/>
      <name val="Arial"/>
      <family val="2"/>
    </font>
    <font>
      <sz val="16"/>
      <color theme="0" tint="-0.249977111117893"/>
      <name val="Calibri"/>
      <family val="2"/>
    </font>
    <font>
      <b/>
      <sz val="16"/>
      <color indexed="9"/>
      <name val="Calibri"/>
      <family val="2"/>
    </font>
    <font>
      <sz val="11"/>
      <color indexed="8"/>
      <name val="Aptos Narrow"/>
      <family val="2"/>
    </font>
    <font>
      <sz val="16"/>
      <color indexed="8"/>
      <name val="Calibri"/>
      <family val="2"/>
    </font>
    <font>
      <b/>
      <sz val="22"/>
      <color rgb="FFFF0000"/>
      <name val="Calibri"/>
      <family val="2"/>
    </font>
    <font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auto="1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7" fillId="3" borderId="17" xfId="0" applyNumberFormat="1" applyFont="1" applyFill="1" applyBorder="1" applyAlignment="1" applyProtection="1">
      <alignment horizontal="left" vertical="center" wrapText="1"/>
      <protection locked="0"/>
    </xf>
    <xf numFmtId="9" fontId="7" fillId="3" borderId="17" xfId="2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6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/>
    <xf numFmtId="0" fontId="8" fillId="2" borderId="66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center" wrapText="1"/>
    </xf>
    <xf numFmtId="0" fontId="8" fillId="2" borderId="31" xfId="0" applyFont="1" applyFill="1" applyBorder="1" applyProtection="1"/>
    <xf numFmtId="10" fontId="8" fillId="2" borderId="59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Protection="1"/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Protection="1"/>
    <xf numFmtId="0" fontId="1" fillId="10" borderId="46" xfId="0" applyFont="1" applyFill="1" applyBorder="1" applyAlignment="1" applyProtection="1">
      <alignment horizontal="center" vertical="center" wrapText="1"/>
    </xf>
    <xf numFmtId="0" fontId="1" fillId="10" borderId="7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left" vertical="center" wrapText="1"/>
    </xf>
    <xf numFmtId="0" fontId="10" fillId="5" borderId="24" xfId="0" applyFont="1" applyFill="1" applyBorder="1" applyAlignment="1" applyProtection="1">
      <alignment horizontal="left" vertical="center" wrapText="1"/>
    </xf>
    <xf numFmtId="0" fontId="10" fillId="5" borderId="25" xfId="0" applyFont="1" applyFill="1" applyBorder="1" applyAlignment="1" applyProtection="1">
      <alignment horizontal="left" vertical="center" wrapText="1"/>
    </xf>
    <xf numFmtId="0" fontId="10" fillId="5" borderId="26" xfId="0" applyFont="1" applyFill="1" applyBorder="1" applyAlignment="1" applyProtection="1">
      <alignment horizontal="left" vertical="center" wrapText="1"/>
    </xf>
    <xf numFmtId="0" fontId="13" fillId="5" borderId="36" xfId="0" applyFont="1" applyFill="1" applyBorder="1" applyAlignment="1" applyProtection="1">
      <alignment horizontal="center" vertical="center" wrapText="1"/>
    </xf>
    <xf numFmtId="0" fontId="10" fillId="5" borderId="48" xfId="0" applyFont="1" applyFill="1" applyBorder="1" applyAlignment="1" applyProtection="1">
      <alignment horizontal="center" vertical="center" wrapText="1"/>
    </xf>
    <xf numFmtId="165" fontId="10" fillId="5" borderId="49" xfId="0" applyNumberFormat="1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left" vertical="center" wrapText="1"/>
    </xf>
    <xf numFmtId="0" fontId="7" fillId="3" borderId="51" xfId="0" applyFont="1" applyFill="1" applyBorder="1" applyAlignment="1" applyProtection="1">
      <alignment horizontal="left" vertical="center" wrapText="1"/>
    </xf>
    <xf numFmtId="0" fontId="9" fillId="4" borderId="27" xfId="0" applyFont="1" applyFill="1" applyBorder="1" applyAlignment="1" applyProtection="1">
      <alignment horizontal="left" vertical="center" wrapText="1"/>
    </xf>
    <xf numFmtId="9" fontId="8" fillId="6" borderId="42" xfId="0" applyNumberFormat="1" applyFont="1" applyFill="1" applyBorder="1" applyAlignment="1" applyProtection="1">
      <alignment horizontal="left" vertical="center" wrapText="1"/>
    </xf>
    <xf numFmtId="10" fontId="1" fillId="6" borderId="29" xfId="0" applyNumberFormat="1" applyFont="1" applyFill="1" applyBorder="1" applyAlignment="1" applyProtection="1">
      <alignment horizontal="left" vertical="center" wrapText="1"/>
    </xf>
    <xf numFmtId="164" fontId="1" fillId="6" borderId="30" xfId="0" applyNumberFormat="1" applyFont="1" applyFill="1" applyBorder="1" applyAlignment="1" applyProtection="1">
      <alignment horizontal="left" vertical="center" wrapText="1"/>
    </xf>
    <xf numFmtId="0" fontId="14" fillId="11" borderId="0" xfId="0" applyFont="1" applyFill="1" applyProtection="1"/>
    <xf numFmtId="0" fontId="10" fillId="5" borderId="52" xfId="0" applyFont="1" applyFill="1" applyBorder="1" applyAlignment="1" applyProtection="1">
      <alignment horizontal="center" vertical="center" wrapText="1"/>
    </xf>
    <xf numFmtId="165" fontId="10" fillId="5" borderId="53" xfId="0" applyNumberFormat="1" applyFont="1" applyFill="1" applyBorder="1" applyAlignment="1" applyProtection="1">
      <alignment horizontal="center" vertical="center" wrapText="1"/>
    </xf>
    <xf numFmtId="10" fontId="1" fillId="6" borderId="54" xfId="0" applyNumberFormat="1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vertical="center" wrapText="1"/>
    </xf>
    <xf numFmtId="10" fontId="8" fillId="2" borderId="0" xfId="0" applyNumberFormat="1" applyFont="1" applyFill="1" applyAlignment="1" applyProtection="1">
      <alignment vertical="center" wrapText="1"/>
    </xf>
    <xf numFmtId="10" fontId="1" fillId="2" borderId="0" xfId="0" applyNumberFormat="1" applyFont="1" applyFill="1" applyAlignment="1" applyProtection="1">
      <alignment vertical="center" wrapText="1"/>
    </xf>
    <xf numFmtId="0" fontId="1" fillId="2" borderId="32" xfId="0" applyFont="1" applyFill="1" applyBorder="1" applyAlignment="1" applyProtection="1">
      <alignment vertical="center" wrapText="1"/>
    </xf>
    <xf numFmtId="10" fontId="1" fillId="2" borderId="31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165" fontId="10" fillId="5" borderId="55" xfId="0" applyNumberFormat="1" applyFont="1" applyFill="1" applyBorder="1" applyAlignment="1" applyProtection="1">
      <alignment horizontal="left" vertical="center" wrapText="1"/>
    </xf>
    <xf numFmtId="10" fontId="1" fillId="6" borderId="33" xfId="0" applyNumberFormat="1" applyFont="1" applyFill="1" applyBorder="1" applyAlignment="1" applyProtection="1">
      <alignment horizontal="left" vertical="center" wrapText="1"/>
    </xf>
    <xf numFmtId="0" fontId="1" fillId="6" borderId="56" xfId="0" applyFont="1" applyFill="1" applyBorder="1" applyAlignment="1" applyProtection="1">
      <alignment vertical="center" wrapText="1"/>
    </xf>
    <xf numFmtId="0" fontId="1" fillId="6" borderId="57" xfId="0" applyFont="1" applyFill="1" applyBorder="1" applyAlignment="1" applyProtection="1">
      <alignment vertical="center" wrapText="1"/>
    </xf>
    <xf numFmtId="0" fontId="1" fillId="2" borderId="31" xfId="0" applyFont="1" applyFill="1" applyBorder="1" applyAlignment="1" applyProtection="1">
      <alignment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left" vertical="center" wrapText="1"/>
    </xf>
    <xf numFmtId="0" fontId="9" fillId="4" borderId="26" xfId="0" applyFont="1" applyFill="1" applyBorder="1" applyAlignment="1" applyProtection="1">
      <alignment horizontal="left" vertical="center" wrapText="1"/>
    </xf>
    <xf numFmtId="0" fontId="10" fillId="5" borderId="35" xfId="0" applyFont="1" applyFill="1" applyBorder="1" applyAlignment="1" applyProtection="1">
      <alignment horizontal="left" vertical="center" wrapText="1"/>
    </xf>
    <xf numFmtId="0" fontId="9" fillId="4" borderId="33" xfId="0" applyFont="1" applyFill="1" applyBorder="1" applyAlignment="1" applyProtection="1">
      <alignment horizontal="left" vertical="center" wrapText="1"/>
    </xf>
    <xf numFmtId="0" fontId="9" fillId="4" borderId="36" xfId="0" applyFont="1" applyFill="1" applyBorder="1" applyAlignment="1" applyProtection="1">
      <alignment horizontal="left" vertical="center" wrapText="1"/>
    </xf>
    <xf numFmtId="164" fontId="1" fillId="6" borderId="29" xfId="1" applyNumberFormat="1" applyFont="1" applyFill="1" applyBorder="1" applyAlignment="1" applyProtection="1">
      <alignment horizontal="left" vertical="center" wrapText="1"/>
    </xf>
    <xf numFmtId="164" fontId="1" fillId="6" borderId="36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Protection="1"/>
    <xf numFmtId="0" fontId="8" fillId="2" borderId="44" xfId="0" applyFont="1" applyFill="1" applyBorder="1" applyAlignment="1" applyProtection="1">
      <alignment vertical="center" wrapText="1"/>
    </xf>
    <xf numFmtId="10" fontId="1" fillId="6" borderId="18" xfId="0" applyNumberFormat="1" applyFont="1" applyFill="1" applyBorder="1" applyAlignment="1" applyProtection="1">
      <alignment horizontal="left" vertical="center" wrapText="1"/>
    </xf>
    <xf numFmtId="9" fontId="8" fillId="6" borderId="37" xfId="0" applyNumberFormat="1" applyFont="1" applyFill="1" applyBorder="1" applyAlignment="1" applyProtection="1">
      <alignment horizontal="left" vertical="center" wrapText="1"/>
    </xf>
    <xf numFmtId="10" fontId="8" fillId="6" borderId="37" xfId="0" applyNumberFormat="1" applyFont="1" applyFill="1" applyBorder="1" applyAlignment="1" applyProtection="1">
      <alignment horizontal="left" vertical="center" wrapText="1"/>
    </xf>
    <xf numFmtId="10" fontId="8" fillId="6" borderId="27" xfId="0" applyNumberFormat="1" applyFont="1" applyFill="1" applyBorder="1" applyAlignment="1" applyProtection="1">
      <alignment horizontal="left" vertical="center" wrapText="1"/>
    </xf>
    <xf numFmtId="0" fontId="10" fillId="5" borderId="54" xfId="0" applyFont="1" applyFill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vertical="center" wrapText="1"/>
    </xf>
    <xf numFmtId="0" fontId="8" fillId="2" borderId="58" xfId="0" applyFont="1" applyFill="1" applyBorder="1" applyAlignment="1" applyProtection="1">
      <alignment vertical="center" wrapText="1"/>
    </xf>
    <xf numFmtId="9" fontId="8" fillId="2" borderId="63" xfId="0" applyNumberFormat="1" applyFont="1" applyFill="1" applyBorder="1" applyAlignment="1" applyProtection="1">
      <alignment horizontal="left" vertical="center" wrapText="1"/>
    </xf>
    <xf numFmtId="10" fontId="8" fillId="2" borderId="0" xfId="0" applyNumberFormat="1" applyFont="1" applyFill="1" applyAlignment="1" applyProtection="1">
      <alignment horizontal="left" vertical="center" wrapText="1"/>
    </xf>
    <xf numFmtId="0" fontId="1" fillId="2" borderId="6" xfId="0" applyFont="1" applyFill="1" applyBorder="1" applyProtection="1"/>
    <xf numFmtId="0" fontId="1" fillId="10" borderId="47" xfId="0" applyFont="1" applyFill="1" applyBorder="1" applyAlignment="1" applyProtection="1">
      <alignment horizontal="center" vertical="center" wrapText="1"/>
    </xf>
    <xf numFmtId="0" fontId="9" fillId="4" borderId="65" xfId="0" applyFont="1" applyFill="1" applyBorder="1" applyAlignment="1" applyProtection="1">
      <alignment horizontal="left" vertical="center" wrapText="1"/>
    </xf>
    <xf numFmtId="0" fontId="10" fillId="5" borderId="41" xfId="0" applyFont="1" applyFill="1" applyBorder="1" applyAlignment="1" applyProtection="1">
      <alignment horizontal="left" vertical="center" wrapText="1"/>
    </xf>
    <xf numFmtId="10" fontId="15" fillId="12" borderId="3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</xf>
    <xf numFmtId="0" fontId="5" fillId="3" borderId="37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left" vertical="center" wrapText="1"/>
    </xf>
    <xf numFmtId="0" fontId="7" fillId="5" borderId="12" xfId="0" applyFont="1" applyFill="1" applyBorder="1" applyAlignment="1" applyProtection="1">
      <alignment horizontal="left" vertical="center" wrapText="1"/>
    </xf>
    <xf numFmtId="0" fontId="1" fillId="2" borderId="64" xfId="0" applyFont="1" applyFill="1" applyBorder="1" applyProtection="1"/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Protection="1"/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Protection="1"/>
    <xf numFmtId="0" fontId="8" fillId="2" borderId="6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0" fontId="8" fillId="6" borderId="18" xfId="0" applyNumberFormat="1" applyFont="1" applyFill="1" applyBorder="1" applyAlignment="1" applyProtection="1">
      <alignment horizontal="left" vertical="center" wrapText="1"/>
    </xf>
    <xf numFmtId="10" fontId="8" fillId="6" borderId="42" xfId="0" applyNumberFormat="1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Protection="1"/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9" fontId="8" fillId="6" borderId="28" xfId="0" applyNumberFormat="1" applyFont="1" applyFill="1" applyBorder="1" applyAlignment="1" applyProtection="1">
      <alignment horizontal="left" vertical="center" wrapText="1"/>
    </xf>
    <xf numFmtId="9" fontId="8" fillId="6" borderId="28" xfId="2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Alignment="1" applyProtection="1">
      <alignment horizontal="left" vertical="center" wrapText="1"/>
    </xf>
    <xf numFmtId="0" fontId="1" fillId="9" borderId="0" xfId="0" applyFont="1" applyFill="1" applyProtection="1"/>
    <xf numFmtId="0" fontId="8" fillId="9" borderId="0" xfId="0" applyFont="1" applyFill="1" applyProtection="1"/>
    <xf numFmtId="10" fontId="1" fillId="6" borderId="37" xfId="0" applyNumberFormat="1" applyFont="1" applyFill="1" applyBorder="1" applyAlignment="1" applyProtection="1">
      <alignment horizontal="left" vertical="center" wrapText="1"/>
    </xf>
    <xf numFmtId="10" fontId="10" fillId="5" borderId="9" xfId="0" applyNumberFormat="1" applyFont="1" applyFill="1" applyBorder="1" applyAlignment="1" applyProtection="1">
      <alignment horizontal="left" vertical="center" wrapText="1"/>
    </xf>
    <xf numFmtId="0" fontId="1" fillId="7" borderId="37" xfId="0" applyFont="1" applyFill="1" applyBorder="1" applyProtection="1"/>
    <xf numFmtId="0" fontId="8" fillId="2" borderId="0" xfId="0" applyFont="1" applyFill="1" applyAlignment="1" applyProtection="1">
      <alignment horizontal="left"/>
    </xf>
    <xf numFmtId="0" fontId="8" fillId="8" borderId="37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Protection="1"/>
    <xf numFmtId="0" fontId="8" fillId="2" borderId="44" xfId="0" applyFont="1" applyFill="1" applyBorder="1" applyAlignment="1" applyProtection="1">
      <alignment horizontal="center" vertical="center" wrapText="1"/>
    </xf>
    <xf numFmtId="9" fontId="8" fillId="6" borderId="18" xfId="0" applyNumberFormat="1" applyFont="1" applyFill="1" applyBorder="1" applyAlignment="1" applyProtection="1">
      <alignment horizontal="left" vertical="center" wrapText="1"/>
    </xf>
    <xf numFmtId="0" fontId="10" fillId="5" borderId="33" xfId="0" applyFont="1" applyFill="1" applyBorder="1" applyAlignment="1" applyProtection="1">
      <alignment vertical="center" wrapText="1"/>
    </xf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Protection="1"/>
    <xf numFmtId="0" fontId="8" fillId="2" borderId="14" xfId="0" applyFont="1" applyFill="1" applyBorder="1" applyAlignment="1" applyProtection="1">
      <alignment horizontal="left" vertical="center" wrapText="1"/>
    </xf>
    <xf numFmtId="0" fontId="1" fillId="2" borderId="43" xfId="0" applyFont="1" applyFill="1" applyBorder="1" applyProtection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A9CBCA"/>
      <color rgb="FF589593"/>
      <color rgb="FF153E3E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2560"/>
          <a:ext cx="1914525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1"/>
  <sheetViews>
    <sheetView tabSelected="1" zoomScale="80" zoomScaleNormal="80" workbookViewId="0">
      <selection activeCell="I31" sqref="I31"/>
    </sheetView>
  </sheetViews>
  <sheetFormatPr defaultColWidth="9" defaultRowHeight="13.5" x14ac:dyDescent="0.15"/>
  <cols>
    <col min="1" max="1" width="2" style="1" customWidth="1"/>
    <col min="2" max="2" width="58.375" customWidth="1"/>
    <col min="3" max="3" width="29" customWidth="1"/>
    <col min="4" max="4" width="1.125" style="1" customWidth="1"/>
    <col min="5" max="5" width="26.125" style="1" customWidth="1"/>
    <col min="6" max="6" width="27.625" style="1" customWidth="1"/>
    <col min="7" max="7" width="1.125" style="1" customWidth="1"/>
    <col min="8" max="8" width="30.25" style="1" customWidth="1"/>
    <col min="9" max="9" width="29.125" style="1" customWidth="1"/>
    <col min="10" max="10" width="1" style="1" customWidth="1"/>
    <col min="11" max="11" width="23.875" style="1" customWidth="1"/>
    <col min="12" max="12" width="25.875" style="1" customWidth="1"/>
    <col min="13" max="13" width="1.25" style="1" customWidth="1"/>
    <col min="14" max="14" width="25.375" style="1" customWidth="1"/>
    <col min="15" max="15" width="26.875" style="1" customWidth="1"/>
    <col min="16" max="16" width="37.875" style="1" customWidth="1"/>
    <col min="17" max="17" width="50.375" style="1" customWidth="1"/>
    <col min="18" max="31" width="9.125" style="1"/>
  </cols>
  <sheetData>
    <row r="1" spans="1:26" s="1" customFormat="1" x14ac:dyDescent="0.1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1" customForma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1" customForma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" customFormat="1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" customForma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" customFormat="1" ht="15.75" customHeight="1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" customFormat="1" ht="15.75" customHeight="1" x14ac:dyDescent="0.15">
      <c r="A7" s="120"/>
      <c r="B7" s="121" t="s">
        <v>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7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" customFormat="1" x14ac:dyDescent="0.15">
      <c r="A8" s="120"/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7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" customFormat="1" ht="15" x14ac:dyDescent="0.15">
      <c r="A9" s="120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" customFormat="1" ht="23.25" x14ac:dyDescent="0.35">
      <c r="A10" s="78"/>
      <c r="B10" s="127" t="s">
        <v>1</v>
      </c>
      <c r="C10" s="12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" customFormat="1" ht="42" customHeight="1" x14ac:dyDescent="0.35">
      <c r="A11" s="78"/>
      <c r="B11" s="86" t="s">
        <v>2</v>
      </c>
      <c r="C11" s="8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" customFormat="1" ht="42" x14ac:dyDescent="0.35">
      <c r="A12" s="20"/>
      <c r="B12" s="88" t="s">
        <v>3</v>
      </c>
      <c r="C12" s="89"/>
      <c r="D12" s="20"/>
      <c r="E12" s="94" t="s">
        <v>4</v>
      </c>
      <c r="F12" s="129" t="s">
        <v>5</v>
      </c>
      <c r="G12" s="25"/>
      <c r="H12" s="91" t="s">
        <v>6</v>
      </c>
      <c r="I12" s="20"/>
      <c r="J12" s="20"/>
      <c r="K12" s="95" t="s">
        <v>7</v>
      </c>
      <c r="L12" s="96"/>
      <c r="M12" s="130"/>
      <c r="N12" s="117"/>
      <c r="O12" s="99" t="s">
        <v>8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" customFormat="1" ht="42" x14ac:dyDescent="0.35">
      <c r="A13" s="20"/>
      <c r="B13" s="74" t="s">
        <v>9</v>
      </c>
      <c r="C13" s="4">
        <v>5000</v>
      </c>
      <c r="D13" s="20"/>
      <c r="E13" s="118">
        <v>0.2</v>
      </c>
      <c r="F13" s="100">
        <v>1.4999999999999999E-2</v>
      </c>
      <c r="G13" s="20"/>
      <c r="H13" s="100">
        <v>1.7000000000000001E-2</v>
      </c>
      <c r="I13" s="20"/>
      <c r="J13" s="20"/>
      <c r="K13" s="119" t="s">
        <v>10</v>
      </c>
      <c r="L13" s="5">
        <v>0.02</v>
      </c>
      <c r="M13" s="20"/>
      <c r="N13" s="68"/>
      <c r="O13" s="111">
        <f>IFERROR(IF(L13&gt;=0,E13*L13,"0"),"Digite um número válido")</f>
        <v>4.0000000000000001E-3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21" x14ac:dyDescent="0.35">
      <c r="A14" s="20"/>
      <c r="B14" s="105"/>
      <c r="C14" s="84"/>
      <c r="D14" s="20"/>
      <c r="E14" s="84"/>
      <c r="F14" s="84"/>
      <c r="G14" s="20"/>
      <c r="H14" s="20"/>
      <c r="I14" s="20"/>
      <c r="J14" s="20"/>
      <c r="K14" s="84"/>
      <c r="L14" s="84"/>
      <c r="M14" s="20"/>
      <c r="N14" s="105"/>
      <c r="O14" s="8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" customFormat="1" ht="21" customHeight="1" x14ac:dyDescent="0.35">
      <c r="A15" s="20"/>
      <c r="B15" s="21" t="s">
        <v>11</v>
      </c>
      <c r="C15" s="22"/>
      <c r="D15" s="20"/>
      <c r="E15" s="23" t="s">
        <v>12</v>
      </c>
      <c r="F15" s="26"/>
      <c r="G15" s="20"/>
      <c r="H15" s="23" t="s">
        <v>13</v>
      </c>
      <c r="I15" s="26"/>
      <c r="J15" s="20"/>
      <c r="K15" s="23" t="s">
        <v>14</v>
      </c>
      <c r="L15" s="24"/>
      <c r="M15" s="27"/>
      <c r="N15" s="28" t="s">
        <v>15</v>
      </c>
      <c r="O15" s="7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21" customHeight="1" x14ac:dyDescent="0.35">
      <c r="A16" s="20"/>
      <c r="B16" s="30" t="s">
        <v>16</v>
      </c>
      <c r="C16" s="31" t="s">
        <v>17</v>
      </c>
      <c r="D16" s="20"/>
      <c r="E16" s="32" t="s">
        <v>18</v>
      </c>
      <c r="F16" s="33" t="s">
        <v>19</v>
      </c>
      <c r="G16" s="20"/>
      <c r="H16" s="32" t="s">
        <v>18</v>
      </c>
      <c r="I16" s="33" t="s">
        <v>19</v>
      </c>
      <c r="J16" s="20"/>
      <c r="K16" s="35" t="s">
        <v>20</v>
      </c>
      <c r="L16" s="36">
        <v>3236.8</v>
      </c>
      <c r="M16" s="20"/>
      <c r="N16" s="37" t="s">
        <v>18</v>
      </c>
      <c r="O16" s="38" t="s">
        <v>19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21" x14ac:dyDescent="0.35">
      <c r="A17" s="20"/>
      <c r="B17" s="39"/>
      <c r="C17" s="106">
        <v>0.5</v>
      </c>
      <c r="D17" s="20"/>
      <c r="E17" s="41">
        <f>N17-H17</f>
        <v>9.4999999999999998E-3</v>
      </c>
      <c r="F17" s="42">
        <f>IF(OR(O13="N/A",O13="Digite um número válido"),O13,C13*E17)</f>
        <v>47.5</v>
      </c>
      <c r="G17" s="20"/>
      <c r="H17" s="41">
        <f>C17*F13</f>
        <v>7.4999999999999997E-3</v>
      </c>
      <c r="I17" s="42">
        <f>H17*C13</f>
        <v>37.5</v>
      </c>
      <c r="J17" s="20"/>
      <c r="K17" s="44"/>
      <c r="L17" s="45"/>
      <c r="M17" s="20"/>
      <c r="N17" s="46">
        <f>H13</f>
        <v>1.7000000000000001E-2</v>
      </c>
      <c r="O17" s="42">
        <f>N17*C13</f>
        <v>85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21" x14ac:dyDescent="0.35">
      <c r="A18" s="20"/>
      <c r="B18" s="47"/>
      <c r="C18" s="48"/>
      <c r="D18" s="20"/>
      <c r="E18" s="49"/>
      <c r="F18" s="50"/>
      <c r="G18" s="20"/>
      <c r="H18" s="51"/>
      <c r="I18" s="52"/>
      <c r="J18" s="20"/>
      <c r="K18" s="52"/>
      <c r="L18" s="52"/>
      <c r="M18" s="20"/>
      <c r="N18" s="52"/>
      <c r="O18" s="5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21" customHeight="1" x14ac:dyDescent="0.35">
      <c r="A19" s="20"/>
      <c r="B19" s="21" t="s">
        <v>4</v>
      </c>
      <c r="C19" s="22"/>
      <c r="D19" s="20"/>
      <c r="E19" s="23" t="s">
        <v>12</v>
      </c>
      <c r="F19" s="26"/>
      <c r="G19" s="20"/>
      <c r="H19" s="23" t="s">
        <v>13</v>
      </c>
      <c r="I19" s="26"/>
      <c r="J19" s="20"/>
      <c r="K19" s="23" t="s">
        <v>14</v>
      </c>
      <c r="L19" s="24"/>
      <c r="M19" s="27"/>
      <c r="N19" s="28" t="s">
        <v>21</v>
      </c>
      <c r="O19" s="29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21" x14ac:dyDescent="0.35">
      <c r="A20" s="20"/>
      <c r="B20" s="30" t="s">
        <v>16</v>
      </c>
      <c r="C20" s="31" t="s">
        <v>17</v>
      </c>
      <c r="D20" s="20"/>
      <c r="E20" s="32" t="s">
        <v>18</v>
      </c>
      <c r="F20" s="33" t="s">
        <v>19</v>
      </c>
      <c r="G20" s="20"/>
      <c r="H20" s="32" t="s">
        <v>18</v>
      </c>
      <c r="I20" s="33" t="s">
        <v>19</v>
      </c>
      <c r="J20" s="20"/>
      <c r="K20" s="32" t="s">
        <v>18</v>
      </c>
      <c r="L20" s="53" t="s">
        <v>19</v>
      </c>
      <c r="M20" s="20"/>
      <c r="N20" s="37" t="s">
        <v>18</v>
      </c>
      <c r="O20" s="38" t="s">
        <v>19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21" x14ac:dyDescent="0.35">
      <c r="A21" s="20"/>
      <c r="B21" s="39"/>
      <c r="C21" s="107">
        <v>0</v>
      </c>
      <c r="D21" s="20"/>
      <c r="E21" s="54">
        <f>N21</f>
        <v>4.0000000000000001E-3</v>
      </c>
      <c r="F21" s="42">
        <f>E21*C13</f>
        <v>20</v>
      </c>
      <c r="G21" s="20"/>
      <c r="H21" s="54" t="s">
        <v>22</v>
      </c>
      <c r="I21" s="42" t="str">
        <f>H21</f>
        <v>N/A</v>
      </c>
      <c r="J21" s="20"/>
      <c r="K21" s="55" t="s">
        <v>22</v>
      </c>
      <c r="L21" s="56" t="s">
        <v>22</v>
      </c>
      <c r="M21" s="20"/>
      <c r="N21" s="46">
        <f>O13</f>
        <v>4.0000000000000001E-3</v>
      </c>
      <c r="O21" s="42">
        <f>N21*C13</f>
        <v>20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21" x14ac:dyDescent="0.35">
      <c r="A22" s="20"/>
      <c r="B22" s="47"/>
      <c r="C22" s="48"/>
      <c r="D22" s="20"/>
      <c r="E22" s="52"/>
      <c r="F22" s="50"/>
      <c r="G22" s="20"/>
      <c r="H22" s="57"/>
      <c r="I22" s="52"/>
      <c r="J22" s="20"/>
      <c r="K22" s="58"/>
      <c r="L22" s="59"/>
      <c r="M22" s="20"/>
      <c r="N22" s="52"/>
      <c r="O22" s="5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21" x14ac:dyDescent="0.35">
      <c r="A23" s="20"/>
      <c r="B23" s="21" t="s">
        <v>23</v>
      </c>
      <c r="C23" s="22"/>
      <c r="D23" s="20"/>
      <c r="E23" s="23" t="s">
        <v>12</v>
      </c>
      <c r="F23" s="26"/>
      <c r="G23" s="20"/>
      <c r="H23" s="23" t="s">
        <v>13</v>
      </c>
      <c r="I23" s="26"/>
      <c r="J23" s="20"/>
      <c r="K23" s="23" t="s">
        <v>14</v>
      </c>
      <c r="L23" s="24"/>
      <c r="M23" s="27"/>
      <c r="N23" s="28" t="s">
        <v>23</v>
      </c>
      <c r="O23" s="29"/>
      <c r="P23" s="11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21" customHeight="1" x14ac:dyDescent="0.35">
      <c r="A24" s="20"/>
      <c r="B24" s="60" t="s">
        <v>16</v>
      </c>
      <c r="C24" s="61"/>
      <c r="D24" s="20"/>
      <c r="E24" s="62" t="s">
        <v>18</v>
      </c>
      <c r="F24" s="33" t="s">
        <v>19</v>
      </c>
      <c r="G24" s="20"/>
      <c r="H24" s="32" t="s">
        <v>18</v>
      </c>
      <c r="I24" s="33" t="s">
        <v>19</v>
      </c>
      <c r="J24" s="20"/>
      <c r="K24" s="35" t="s">
        <v>20</v>
      </c>
      <c r="L24" s="36">
        <v>3236.8</v>
      </c>
      <c r="M24" s="20"/>
      <c r="N24" s="37" t="s">
        <v>18</v>
      </c>
      <c r="O24" s="38" t="s">
        <v>19</v>
      </c>
      <c r="P24" s="8"/>
      <c r="Q24" s="12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21" x14ac:dyDescent="0.35">
      <c r="A25" s="20"/>
      <c r="B25" s="63"/>
      <c r="C25" s="64"/>
      <c r="D25" s="20"/>
      <c r="E25" s="41">
        <f>E17+E21</f>
        <v>1.35E-2</v>
      </c>
      <c r="F25" s="65">
        <f>E25*C13</f>
        <v>67.5</v>
      </c>
      <c r="G25" s="20"/>
      <c r="H25" s="41">
        <f>H17</f>
        <v>7.4999999999999997E-3</v>
      </c>
      <c r="I25" s="65">
        <f>I17</f>
        <v>37.5</v>
      </c>
      <c r="J25" s="20"/>
      <c r="K25" s="44"/>
      <c r="L25" s="45"/>
      <c r="M25" s="20"/>
      <c r="N25" s="41">
        <f>N17+N21</f>
        <v>2.1000000000000001E-2</v>
      </c>
      <c r="O25" s="66">
        <f>O17+O21</f>
        <v>105</v>
      </c>
      <c r="P25" s="13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" customFormat="1" ht="30.75" customHeight="1" x14ac:dyDescent="0.35">
      <c r="A26" s="20"/>
      <c r="B26" s="83"/>
      <c r="C26" s="83"/>
      <c r="D26" s="83"/>
      <c r="E26" s="83"/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21" x14ac:dyDescent="0.35">
      <c r="A27" s="20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" customFormat="1" ht="21" hidden="1" x14ac:dyDescent="0.35">
      <c r="A28" s="20"/>
      <c r="B28" s="20"/>
      <c r="C28" s="20"/>
      <c r="D28" s="2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" customFormat="1" ht="21" hidden="1" x14ac:dyDescent="0.35">
      <c r="A29" s="20"/>
      <c r="B29" s="113" t="s">
        <v>24</v>
      </c>
      <c r="C29" s="114"/>
      <c r="D29" s="2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21" hidden="1" x14ac:dyDescent="0.35">
      <c r="A30" s="20"/>
      <c r="B30" s="115" t="s">
        <v>25</v>
      </c>
      <c r="C30" s="84"/>
      <c r="D30" s="2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" customFormat="1" ht="23.25" x14ac:dyDescent="0.35">
      <c r="A31" s="20"/>
      <c r="B31" s="85" t="s">
        <v>1</v>
      </c>
      <c r="C31" s="116"/>
      <c r="D31" s="2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" customFormat="1" ht="42" customHeight="1" x14ac:dyDescent="0.35">
      <c r="A32" s="20"/>
      <c r="B32" s="86" t="s">
        <v>26</v>
      </c>
      <c r="C32" s="87"/>
      <c r="D32" s="2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" customFormat="1" ht="42" x14ac:dyDescent="0.35">
      <c r="A33" s="20"/>
      <c r="B33" s="88" t="s">
        <v>3</v>
      </c>
      <c r="C33" s="89"/>
      <c r="D33" s="20"/>
      <c r="E33" s="94" t="s">
        <v>4</v>
      </c>
      <c r="F33" s="92" t="s">
        <v>11</v>
      </c>
      <c r="G33" s="103"/>
      <c r="H33" s="104" t="s">
        <v>6</v>
      </c>
      <c r="I33" s="93"/>
      <c r="J33" s="15"/>
      <c r="K33" s="95" t="s">
        <v>27</v>
      </c>
      <c r="L33" s="96"/>
      <c r="M33" s="97"/>
      <c r="N33" s="117"/>
      <c r="O33" s="99" t="s">
        <v>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" customFormat="1" ht="42" x14ac:dyDescent="0.35">
      <c r="A34" s="20"/>
      <c r="B34" s="74" t="s">
        <v>9</v>
      </c>
      <c r="C34" s="4">
        <v>5000</v>
      </c>
      <c r="D34" s="20"/>
      <c r="E34" s="70">
        <v>0.2</v>
      </c>
      <c r="F34" s="71">
        <v>1.4999999999999999E-2</v>
      </c>
      <c r="G34" s="15"/>
      <c r="H34" s="71">
        <v>1.7000000000000001E-2</v>
      </c>
      <c r="I34" s="15"/>
      <c r="J34" s="15"/>
      <c r="K34" s="112" t="s">
        <v>10</v>
      </c>
      <c r="L34" s="5">
        <v>-0.02</v>
      </c>
      <c r="M34" s="15"/>
      <c r="N34" s="68"/>
      <c r="O34" s="111">
        <f>IFERROR(IF(L34&gt;=0,E34*L34,0),"Digite um número válido")</f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" customFormat="1" ht="21" x14ac:dyDescent="0.35">
      <c r="A35" s="20"/>
      <c r="B35" s="105"/>
      <c r="C35" s="84"/>
      <c r="D35" s="20"/>
      <c r="E35" s="84"/>
      <c r="F35" s="84"/>
      <c r="G35" s="15"/>
      <c r="H35" s="15"/>
      <c r="I35" s="15"/>
      <c r="J35" s="15"/>
      <c r="K35" s="15"/>
      <c r="L35" s="15"/>
      <c r="M35" s="15"/>
      <c r="N35" s="105"/>
      <c r="O35" s="8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" customFormat="1" ht="21" customHeight="1" x14ac:dyDescent="0.35">
      <c r="A36" s="20"/>
      <c r="B36" s="21" t="s">
        <v>11</v>
      </c>
      <c r="C36" s="22"/>
      <c r="D36" s="20"/>
      <c r="E36" s="23" t="s">
        <v>12</v>
      </c>
      <c r="F36" s="24"/>
      <c r="G36" s="25"/>
      <c r="H36" s="23" t="s">
        <v>13</v>
      </c>
      <c r="I36" s="26"/>
      <c r="J36" s="20"/>
      <c r="K36" s="23" t="s">
        <v>14</v>
      </c>
      <c r="L36" s="24"/>
      <c r="M36" s="27"/>
      <c r="N36" s="28" t="s">
        <v>15</v>
      </c>
      <c r="O36" s="29"/>
      <c r="P36" s="10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" customFormat="1" ht="20.25" customHeight="1" x14ac:dyDescent="0.35">
      <c r="A37" s="20"/>
      <c r="B37" s="30" t="s">
        <v>16</v>
      </c>
      <c r="C37" s="31" t="s">
        <v>17</v>
      </c>
      <c r="D37" s="20"/>
      <c r="E37" s="32" t="s">
        <v>18</v>
      </c>
      <c r="F37" s="33" t="s">
        <v>19</v>
      </c>
      <c r="G37" s="20"/>
      <c r="H37" s="32" t="s">
        <v>18</v>
      </c>
      <c r="I37" s="33" t="s">
        <v>19</v>
      </c>
      <c r="J37" s="20"/>
      <c r="K37" s="35" t="s">
        <v>20</v>
      </c>
      <c r="L37" s="36">
        <v>3236.8</v>
      </c>
      <c r="M37" s="20"/>
      <c r="N37" s="37" t="s">
        <v>18</v>
      </c>
      <c r="O37" s="38" t="s">
        <v>19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" customFormat="1" ht="21" x14ac:dyDescent="0.35">
      <c r="A38" s="20"/>
      <c r="B38" s="39"/>
      <c r="C38" s="106">
        <v>0.5</v>
      </c>
      <c r="D38" s="20"/>
      <c r="E38" s="41">
        <f>N38-H38</f>
        <v>9.4999999999999998E-3</v>
      </c>
      <c r="F38" s="42">
        <f>E38*C34</f>
        <v>47.5</v>
      </c>
      <c r="G38" s="20"/>
      <c r="H38" s="41">
        <f>F34*C38</f>
        <v>7.4999999999999997E-3</v>
      </c>
      <c r="I38" s="42">
        <f>H38*C34</f>
        <v>37.5</v>
      </c>
      <c r="J38" s="20"/>
      <c r="K38" s="44"/>
      <c r="L38" s="45"/>
      <c r="M38" s="20"/>
      <c r="N38" s="46">
        <f>H34</f>
        <v>1.7000000000000001E-2</v>
      </c>
      <c r="O38" s="42">
        <f>N38*C34</f>
        <v>85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" customFormat="1" ht="21" x14ac:dyDescent="0.35">
      <c r="A39" s="20"/>
      <c r="B39" s="47"/>
      <c r="C39" s="48"/>
      <c r="D39" s="20"/>
      <c r="E39" s="49"/>
      <c r="F39" s="50"/>
      <c r="G39" s="20"/>
      <c r="H39" s="51"/>
      <c r="I39" s="52"/>
      <c r="J39" s="20"/>
      <c r="K39" s="52"/>
      <c r="L39" s="52"/>
      <c r="M39" s="20"/>
      <c r="N39" s="52"/>
      <c r="O39" s="52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" customFormat="1" ht="21" customHeight="1" x14ac:dyDescent="0.35">
      <c r="A40" s="20"/>
      <c r="B40" s="21" t="s">
        <v>4</v>
      </c>
      <c r="C40" s="22"/>
      <c r="D40" s="20"/>
      <c r="E40" s="23" t="s">
        <v>12</v>
      </c>
      <c r="F40" s="26"/>
      <c r="G40" s="20"/>
      <c r="H40" s="23" t="s">
        <v>13</v>
      </c>
      <c r="I40" s="26"/>
      <c r="J40" s="20"/>
      <c r="K40" s="23" t="s">
        <v>14</v>
      </c>
      <c r="L40" s="24"/>
      <c r="M40" s="27"/>
      <c r="N40" s="28" t="s">
        <v>21</v>
      </c>
      <c r="O40" s="2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" customFormat="1" ht="21" x14ac:dyDescent="0.35">
      <c r="A41" s="20"/>
      <c r="B41" s="30" t="s">
        <v>16</v>
      </c>
      <c r="C41" s="31" t="s">
        <v>17</v>
      </c>
      <c r="D41" s="20"/>
      <c r="E41" s="32" t="s">
        <v>18</v>
      </c>
      <c r="F41" s="33" t="s">
        <v>19</v>
      </c>
      <c r="G41" s="20"/>
      <c r="H41" s="32" t="s">
        <v>18</v>
      </c>
      <c r="I41" s="33" t="s">
        <v>19</v>
      </c>
      <c r="J41" s="20"/>
      <c r="K41" s="32" t="s">
        <v>18</v>
      </c>
      <c r="L41" s="53" t="s">
        <v>19</v>
      </c>
      <c r="M41" s="20"/>
      <c r="N41" s="37" t="s">
        <v>18</v>
      </c>
      <c r="O41" s="38" t="s">
        <v>19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" customFormat="1" ht="21" x14ac:dyDescent="0.35">
      <c r="A42" s="20"/>
      <c r="B42" s="39"/>
      <c r="C42" s="107">
        <v>0</v>
      </c>
      <c r="D42" s="20"/>
      <c r="E42" s="54">
        <f>N42</f>
        <v>0</v>
      </c>
      <c r="F42" s="42">
        <f>E42*C34</f>
        <v>0</v>
      </c>
      <c r="G42" s="20"/>
      <c r="H42" s="54" t="s">
        <v>22</v>
      </c>
      <c r="I42" s="42" t="str">
        <f>H42</f>
        <v>N/A</v>
      </c>
      <c r="J42" s="20"/>
      <c r="K42" s="55" t="s">
        <v>22</v>
      </c>
      <c r="L42" s="56" t="s">
        <v>22</v>
      </c>
      <c r="M42" s="20"/>
      <c r="N42" s="46">
        <f>O34</f>
        <v>0</v>
      </c>
      <c r="O42" s="42">
        <f>N42*C34</f>
        <v>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" customFormat="1" ht="21" x14ac:dyDescent="0.35">
      <c r="A43" s="20"/>
      <c r="B43" s="47"/>
      <c r="C43" s="48"/>
      <c r="D43" s="20"/>
      <c r="E43" s="52"/>
      <c r="F43" s="50"/>
      <c r="G43" s="20"/>
      <c r="H43" s="57"/>
      <c r="I43" s="52"/>
      <c r="J43" s="20"/>
      <c r="K43" s="58"/>
      <c r="L43" s="59"/>
      <c r="M43" s="20"/>
      <c r="N43" s="52"/>
      <c r="O43" s="5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" customFormat="1" ht="21" x14ac:dyDescent="0.35">
      <c r="A44" s="20"/>
      <c r="B44" s="21" t="s">
        <v>23</v>
      </c>
      <c r="C44" s="22"/>
      <c r="D44" s="20"/>
      <c r="E44" s="23" t="s">
        <v>12</v>
      </c>
      <c r="F44" s="26"/>
      <c r="G44" s="20"/>
      <c r="H44" s="23" t="s">
        <v>13</v>
      </c>
      <c r="I44" s="26"/>
      <c r="J44" s="20"/>
      <c r="K44" s="23" t="s">
        <v>14</v>
      </c>
      <c r="L44" s="24"/>
      <c r="M44" s="27"/>
      <c r="N44" s="28" t="s">
        <v>23</v>
      </c>
      <c r="O44" s="29"/>
      <c r="P44" s="10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" customFormat="1" ht="21" customHeight="1" x14ac:dyDescent="0.35">
      <c r="A45" s="20"/>
      <c r="B45" s="60" t="s">
        <v>16</v>
      </c>
      <c r="C45" s="61"/>
      <c r="D45" s="20"/>
      <c r="E45" s="62" t="s">
        <v>18</v>
      </c>
      <c r="F45" s="33" t="s">
        <v>19</v>
      </c>
      <c r="G45" s="20"/>
      <c r="H45" s="32" t="s">
        <v>18</v>
      </c>
      <c r="I45" s="33" t="s">
        <v>19</v>
      </c>
      <c r="J45" s="20"/>
      <c r="K45" s="35" t="s">
        <v>20</v>
      </c>
      <c r="L45" s="36">
        <v>3236.8</v>
      </c>
      <c r="M45" s="20"/>
      <c r="N45" s="37" t="s">
        <v>18</v>
      </c>
      <c r="O45" s="38" t="s">
        <v>19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" customFormat="1" ht="21" x14ac:dyDescent="0.35">
      <c r="A46" s="20"/>
      <c r="B46" s="63"/>
      <c r="C46" s="64"/>
      <c r="D46" s="20"/>
      <c r="E46" s="41">
        <f>E38+E42</f>
        <v>9.4999999999999998E-3</v>
      </c>
      <c r="F46" s="65">
        <f>E46*C34</f>
        <v>47.5</v>
      </c>
      <c r="G46" s="20"/>
      <c r="H46" s="41">
        <f>H38</f>
        <v>7.4999999999999997E-3</v>
      </c>
      <c r="I46" s="65">
        <f>I38</f>
        <v>37.5</v>
      </c>
      <c r="J46" s="20"/>
      <c r="K46" s="44"/>
      <c r="L46" s="45"/>
      <c r="M46" s="20"/>
      <c r="N46" s="41">
        <f>N38+N42</f>
        <v>1.7000000000000001E-2</v>
      </c>
      <c r="O46" s="66">
        <f>O38+O42</f>
        <v>85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" customFormat="1" ht="28.5" customHeight="1" x14ac:dyDescent="0.35">
      <c r="A47" s="20"/>
      <c r="B47" s="83"/>
      <c r="C47" s="83"/>
      <c r="D47" s="83"/>
      <c r="E47" s="83"/>
      <c r="F47" s="83"/>
      <c r="G47" s="15"/>
      <c r="H47" s="77"/>
      <c r="I47" s="108"/>
      <c r="J47" s="15"/>
      <c r="K47" s="77"/>
      <c r="L47" s="108"/>
      <c r="M47" s="15"/>
      <c r="N47" s="77"/>
      <c r="O47" s="108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" customFormat="1" ht="21" x14ac:dyDescent="0.35">
      <c r="A48" s="20"/>
      <c r="B48" s="84"/>
      <c r="C48" s="84"/>
      <c r="D48" s="20"/>
      <c r="E48" s="77"/>
      <c r="F48" s="108"/>
      <c r="G48" s="15"/>
      <c r="H48" s="77"/>
      <c r="I48" s="108"/>
      <c r="J48" s="15"/>
      <c r="K48" s="77"/>
      <c r="L48" s="108"/>
      <c r="M48" s="15"/>
      <c r="N48" s="77"/>
      <c r="O48" s="108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" customFormat="1" ht="21" x14ac:dyDescent="0.35">
      <c r="A49" s="20"/>
      <c r="B49" s="109"/>
      <c r="C49" s="109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" customFormat="1" ht="21" x14ac:dyDescent="0.35">
      <c r="A50" s="20"/>
      <c r="B50" s="20"/>
      <c r="C50" s="20"/>
      <c r="D50" s="20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" customFormat="1" ht="23.25" x14ac:dyDescent="0.35">
      <c r="A51" s="20"/>
      <c r="B51" s="85" t="s">
        <v>28</v>
      </c>
      <c r="C51" s="102"/>
      <c r="D51" s="20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" customFormat="1" ht="42" customHeight="1" x14ac:dyDescent="0.35">
      <c r="A52" s="20"/>
      <c r="B52" s="86" t="s">
        <v>2</v>
      </c>
      <c r="C52" s="87"/>
      <c r="D52" s="20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" customFormat="1" ht="42" customHeight="1" x14ac:dyDescent="0.35">
      <c r="A53" s="20"/>
      <c r="B53" s="88" t="s">
        <v>3</v>
      </c>
      <c r="C53" s="89"/>
      <c r="D53" s="20"/>
      <c r="E53" s="91" t="s">
        <v>4</v>
      </c>
      <c r="F53" s="92" t="s">
        <v>5</v>
      </c>
      <c r="G53" s="103"/>
      <c r="H53" s="104" t="s">
        <v>6</v>
      </c>
      <c r="I53" s="93"/>
      <c r="J53" s="15"/>
      <c r="K53" s="95" t="s">
        <v>7</v>
      </c>
      <c r="L53" s="96"/>
      <c r="M53" s="15"/>
      <c r="N53" s="98"/>
      <c r="O53" s="99" t="s">
        <v>8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" customFormat="1" ht="42" x14ac:dyDescent="0.35">
      <c r="A54" s="20"/>
      <c r="B54" s="74" t="s">
        <v>9</v>
      </c>
      <c r="C54" s="4">
        <v>5000</v>
      </c>
      <c r="D54" s="20"/>
      <c r="E54" s="70">
        <v>0.2</v>
      </c>
      <c r="F54" s="100">
        <v>1.4999999999999999E-2</v>
      </c>
      <c r="G54" s="15"/>
      <c r="H54" s="71">
        <v>1.7000000000000001E-2</v>
      </c>
      <c r="I54" s="15"/>
      <c r="J54" s="15"/>
      <c r="K54" s="73" t="s">
        <v>10</v>
      </c>
      <c r="L54" s="5">
        <v>0.02</v>
      </c>
      <c r="M54" s="15"/>
      <c r="N54" s="68"/>
      <c r="O54" s="69">
        <f>IFERROR(IF(L54&gt;=0,E54*L54,0),"Digite um número válido")</f>
        <v>4.0000000000000001E-3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" customFormat="1" ht="21" x14ac:dyDescent="0.35">
      <c r="A55" s="20"/>
      <c r="B55" s="15"/>
      <c r="C55" s="15"/>
      <c r="D55" s="15"/>
      <c r="E55" s="15"/>
      <c r="F55" s="15"/>
      <c r="G55" s="15"/>
      <c r="H55" s="15"/>
      <c r="I55" s="15"/>
      <c r="J55" s="15"/>
      <c r="K55" s="75"/>
      <c r="L55" s="76"/>
      <c r="M55" s="15"/>
      <c r="N55" s="17"/>
      <c r="O55" s="77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" customFormat="1" ht="21" customHeight="1" x14ac:dyDescent="0.35">
      <c r="A56" s="78"/>
      <c r="B56" s="21" t="s">
        <v>11</v>
      </c>
      <c r="C56" s="22"/>
      <c r="D56" s="20"/>
      <c r="E56" s="23" t="s">
        <v>12</v>
      </c>
      <c r="F56" s="26"/>
      <c r="G56" s="20"/>
      <c r="H56" s="23" t="s">
        <v>13</v>
      </c>
      <c r="I56" s="26"/>
      <c r="J56" s="20"/>
      <c r="K56" s="23" t="s">
        <v>14</v>
      </c>
      <c r="L56" s="24"/>
      <c r="M56" s="27"/>
      <c r="N56" s="28" t="s">
        <v>15</v>
      </c>
      <c r="O56" s="7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" customFormat="1" ht="21" customHeight="1" x14ac:dyDescent="0.35">
      <c r="A57" s="20"/>
      <c r="B57" s="30" t="s">
        <v>16</v>
      </c>
      <c r="C57" s="81" t="s">
        <v>17</v>
      </c>
      <c r="D57" s="20"/>
      <c r="E57" s="32" t="s">
        <v>18</v>
      </c>
      <c r="F57" s="33" t="s">
        <v>19</v>
      </c>
      <c r="G57" s="20"/>
      <c r="H57" s="32" t="s">
        <v>18</v>
      </c>
      <c r="I57" s="33" t="s">
        <v>19</v>
      </c>
      <c r="J57" s="20"/>
      <c r="K57" s="35" t="s">
        <v>20</v>
      </c>
      <c r="L57" s="36">
        <v>3236.8</v>
      </c>
      <c r="M57" s="20"/>
      <c r="N57" s="37" t="s">
        <v>18</v>
      </c>
      <c r="O57" s="38" t="s">
        <v>19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" customFormat="1" ht="21" x14ac:dyDescent="0.35">
      <c r="A58" s="20"/>
      <c r="B58" s="39"/>
      <c r="C58" s="101">
        <v>0.4</v>
      </c>
      <c r="D58" s="20"/>
      <c r="E58" s="41">
        <f>N58-H58</f>
        <v>1.1000000000000001E-2</v>
      </c>
      <c r="F58" s="42">
        <f>E58*C54</f>
        <v>55.000000000000007</v>
      </c>
      <c r="G58" s="20"/>
      <c r="H58" s="41">
        <f>F54*C58</f>
        <v>6.0000000000000001E-3</v>
      </c>
      <c r="I58" s="42">
        <f>H58*C54</f>
        <v>30</v>
      </c>
      <c r="J58" s="20"/>
      <c r="K58" s="44"/>
      <c r="L58" s="45"/>
      <c r="M58" s="20"/>
      <c r="N58" s="46">
        <f>IF(OR(O54="N/A",O54="Digite um número válido"),O54,H54)</f>
        <v>1.7000000000000001E-2</v>
      </c>
      <c r="O58" s="42">
        <f>IF(OR(O54="N/A",O54="Digite um número válido"),O54,C54*N58)</f>
        <v>85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" customFormat="1" ht="21" x14ac:dyDescent="0.35">
      <c r="A59" s="20"/>
      <c r="B59" s="47"/>
      <c r="C59" s="48"/>
      <c r="D59" s="20"/>
      <c r="E59" s="49"/>
      <c r="F59" s="50"/>
      <c r="G59" s="20"/>
      <c r="H59" s="51"/>
      <c r="I59" s="52"/>
      <c r="J59" s="20"/>
      <c r="K59" s="52"/>
      <c r="L59" s="52"/>
      <c r="M59" s="20"/>
      <c r="N59" s="52"/>
      <c r="O59" s="5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" customFormat="1" ht="21" customHeight="1" x14ac:dyDescent="0.35">
      <c r="A60" s="20"/>
      <c r="B60" s="21" t="s">
        <v>4</v>
      </c>
      <c r="C60" s="22"/>
      <c r="D60" s="20"/>
      <c r="E60" s="23" t="s">
        <v>12</v>
      </c>
      <c r="F60" s="26"/>
      <c r="G60" s="20"/>
      <c r="H60" s="23" t="s">
        <v>13</v>
      </c>
      <c r="I60" s="26"/>
      <c r="J60" s="20"/>
      <c r="K60" s="23" t="s">
        <v>14</v>
      </c>
      <c r="L60" s="24"/>
      <c r="M60" s="27"/>
      <c r="N60" s="28" t="s">
        <v>21</v>
      </c>
      <c r="O60" s="29"/>
      <c r="P60" s="10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" customFormat="1" ht="21" x14ac:dyDescent="0.35">
      <c r="A61" s="20"/>
      <c r="B61" s="30" t="s">
        <v>16</v>
      </c>
      <c r="C61" s="31" t="s">
        <v>17</v>
      </c>
      <c r="D61" s="20"/>
      <c r="E61" s="32" t="s">
        <v>18</v>
      </c>
      <c r="F61" s="33" t="s">
        <v>19</v>
      </c>
      <c r="G61" s="20"/>
      <c r="H61" s="32" t="s">
        <v>18</v>
      </c>
      <c r="I61" s="33" t="s">
        <v>19</v>
      </c>
      <c r="J61" s="20"/>
      <c r="K61" s="32" t="s">
        <v>18</v>
      </c>
      <c r="L61" s="53" t="s">
        <v>19</v>
      </c>
      <c r="M61" s="20"/>
      <c r="N61" s="37" t="s">
        <v>18</v>
      </c>
      <c r="O61" s="38" t="s">
        <v>19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" customFormat="1" ht="21" x14ac:dyDescent="0.35">
      <c r="A62" s="20"/>
      <c r="B62" s="39"/>
      <c r="C62" s="40">
        <v>0.25</v>
      </c>
      <c r="D62" s="20"/>
      <c r="E62" s="54">
        <f>N62-H62</f>
        <v>3.0000000000000001E-3</v>
      </c>
      <c r="F62" s="42">
        <f>E62*C54</f>
        <v>15</v>
      </c>
      <c r="G62" s="20"/>
      <c r="H62" s="54">
        <f>O54*C62</f>
        <v>1E-3</v>
      </c>
      <c r="I62" s="42">
        <f>H62*C54</f>
        <v>5</v>
      </c>
      <c r="J62" s="20"/>
      <c r="K62" s="55" t="s">
        <v>22</v>
      </c>
      <c r="L62" s="56" t="s">
        <v>22</v>
      </c>
      <c r="M62" s="20"/>
      <c r="N62" s="46">
        <f>O54</f>
        <v>4.0000000000000001E-3</v>
      </c>
      <c r="O62" s="42">
        <f>N62*C54</f>
        <v>20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" customFormat="1" ht="21" x14ac:dyDescent="0.35">
      <c r="A63" s="20"/>
      <c r="B63" s="47"/>
      <c r="C63" s="48"/>
      <c r="D63" s="20"/>
      <c r="E63" s="52"/>
      <c r="F63" s="50"/>
      <c r="G63" s="20"/>
      <c r="H63" s="57"/>
      <c r="I63" s="52"/>
      <c r="J63" s="20"/>
      <c r="K63" s="58"/>
      <c r="L63" s="59"/>
      <c r="M63" s="20"/>
      <c r="N63" s="52"/>
      <c r="O63" s="52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" customFormat="1" ht="21" x14ac:dyDescent="0.35">
      <c r="A64" s="20"/>
      <c r="B64" s="21" t="s">
        <v>23</v>
      </c>
      <c r="C64" s="22"/>
      <c r="D64" s="20"/>
      <c r="E64" s="23" t="s">
        <v>12</v>
      </c>
      <c r="F64" s="26"/>
      <c r="G64" s="20"/>
      <c r="H64" s="23" t="s">
        <v>13</v>
      </c>
      <c r="I64" s="26"/>
      <c r="J64" s="20"/>
      <c r="K64" s="23" t="s">
        <v>14</v>
      </c>
      <c r="L64" s="24"/>
      <c r="M64" s="27"/>
      <c r="N64" s="28" t="s">
        <v>23</v>
      </c>
      <c r="O64" s="2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" customFormat="1" ht="21" customHeight="1" x14ac:dyDescent="0.35">
      <c r="A65" s="20"/>
      <c r="B65" s="60" t="s">
        <v>16</v>
      </c>
      <c r="C65" s="61"/>
      <c r="D65" s="20"/>
      <c r="E65" s="62" t="s">
        <v>18</v>
      </c>
      <c r="F65" s="33" t="s">
        <v>19</v>
      </c>
      <c r="G65" s="20"/>
      <c r="H65" s="32" t="s">
        <v>18</v>
      </c>
      <c r="I65" s="33" t="s">
        <v>19</v>
      </c>
      <c r="J65" s="20"/>
      <c r="K65" s="35" t="s">
        <v>20</v>
      </c>
      <c r="L65" s="36">
        <v>3236.8</v>
      </c>
      <c r="M65" s="20"/>
      <c r="N65" s="37" t="s">
        <v>18</v>
      </c>
      <c r="O65" s="38" t="s">
        <v>19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" customFormat="1" ht="21" x14ac:dyDescent="0.35">
      <c r="A66" s="20"/>
      <c r="B66" s="63"/>
      <c r="C66" s="64"/>
      <c r="D66" s="20"/>
      <c r="E66" s="41">
        <f>E58+E62</f>
        <v>1.4000000000000002E-2</v>
      </c>
      <c r="F66" s="65">
        <f>F58+F62</f>
        <v>70</v>
      </c>
      <c r="G66" s="20"/>
      <c r="H66" s="41">
        <f>H58+H62</f>
        <v>7.0000000000000001E-3</v>
      </c>
      <c r="I66" s="42">
        <f>I58+I62</f>
        <v>35</v>
      </c>
      <c r="J66" s="20"/>
      <c r="K66" s="44"/>
      <c r="L66" s="45"/>
      <c r="M66" s="20"/>
      <c r="N66" s="41">
        <f>N58+N62</f>
        <v>2.1000000000000001E-2</v>
      </c>
      <c r="O66" s="66">
        <f>O58+O62</f>
        <v>105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" customFormat="1" ht="21" x14ac:dyDescent="0.35">
      <c r="A67" s="20"/>
      <c r="B67" s="83"/>
      <c r="C67" s="83"/>
      <c r="D67" s="83"/>
      <c r="E67" s="83"/>
      <c r="F67" s="83"/>
      <c r="G67" s="84"/>
      <c r="H67" s="84"/>
      <c r="I67" s="84"/>
      <c r="J67" s="84"/>
      <c r="K67" s="84"/>
      <c r="L67" s="84"/>
      <c r="M67" s="84"/>
      <c r="N67" s="84"/>
      <c r="O67" s="84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" customFormat="1" ht="30.75" customHeight="1" x14ac:dyDescent="0.35">
      <c r="A68" s="20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" customFormat="1" ht="30.75" customHeight="1" x14ac:dyDescent="0.35">
      <c r="A69" s="20"/>
      <c r="B69" s="85" t="s">
        <v>28</v>
      </c>
      <c r="C69" s="20"/>
      <c r="D69" s="20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" customFormat="1" ht="42" customHeight="1" x14ac:dyDescent="0.35">
      <c r="A70" s="20"/>
      <c r="B70" s="86" t="s">
        <v>26</v>
      </c>
      <c r="C70" s="8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" customFormat="1" ht="42" customHeight="1" x14ac:dyDescent="0.35">
      <c r="A71" s="20"/>
      <c r="B71" s="88" t="s">
        <v>3</v>
      </c>
      <c r="C71" s="89"/>
      <c r="D71" s="90"/>
      <c r="E71" s="91" t="s">
        <v>4</v>
      </c>
      <c r="F71" s="92" t="s">
        <v>5</v>
      </c>
      <c r="G71" s="93"/>
      <c r="H71" s="94" t="s">
        <v>6</v>
      </c>
      <c r="I71" s="93"/>
      <c r="J71" s="15"/>
      <c r="K71" s="95" t="s">
        <v>27</v>
      </c>
      <c r="L71" s="96"/>
      <c r="M71" s="97"/>
      <c r="N71" s="98"/>
      <c r="O71" s="99" t="s">
        <v>8</v>
      </c>
      <c r="P71" s="10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" customFormat="1" ht="42" x14ac:dyDescent="0.35">
      <c r="A72" s="20"/>
      <c r="B72" s="74" t="s">
        <v>9</v>
      </c>
      <c r="C72" s="4">
        <v>5000</v>
      </c>
      <c r="D72" s="20"/>
      <c r="E72" s="70">
        <v>0.2</v>
      </c>
      <c r="F72" s="71">
        <f>F54</f>
        <v>1.4999999999999999E-2</v>
      </c>
      <c r="G72" s="15"/>
      <c r="H72" s="72">
        <v>1.7000000000000001E-2</v>
      </c>
      <c r="I72" s="15"/>
      <c r="J72" s="15"/>
      <c r="K72" s="73" t="s">
        <v>10</v>
      </c>
      <c r="L72" s="5">
        <v>-0.02</v>
      </c>
      <c r="M72" s="15"/>
      <c r="N72" s="68"/>
      <c r="O72" s="69">
        <f>IFERROR(IF(L72&gt;=0,E72*L72,0),"Digite um número válido")</f>
        <v>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" customFormat="1" ht="15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6"/>
      <c r="L73" s="17"/>
      <c r="M73" s="18"/>
      <c r="N73" s="17"/>
      <c r="O73" s="19"/>
      <c r="P73" s="12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" customFormat="1" ht="21" customHeight="1" x14ac:dyDescent="0.35">
      <c r="A74" s="20"/>
      <c r="B74" s="21" t="s">
        <v>11</v>
      </c>
      <c r="C74" s="22"/>
      <c r="D74" s="20"/>
      <c r="E74" s="23" t="s">
        <v>12</v>
      </c>
      <c r="F74" s="24"/>
      <c r="G74" s="25"/>
      <c r="H74" s="23" t="s">
        <v>13</v>
      </c>
      <c r="I74" s="26"/>
      <c r="J74" s="20"/>
      <c r="K74" s="23" t="s">
        <v>14</v>
      </c>
      <c r="L74" s="24"/>
      <c r="M74" s="27"/>
      <c r="N74" s="28" t="s">
        <v>15</v>
      </c>
      <c r="O74" s="2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" customFormat="1" ht="21" customHeight="1" x14ac:dyDescent="0.35">
      <c r="A75" s="20"/>
      <c r="B75" s="30" t="s">
        <v>16</v>
      </c>
      <c r="C75" s="31" t="s">
        <v>17</v>
      </c>
      <c r="D75" s="20"/>
      <c r="E75" s="32" t="s">
        <v>18</v>
      </c>
      <c r="F75" s="33" t="s">
        <v>19</v>
      </c>
      <c r="G75" s="20"/>
      <c r="H75" s="32" t="s">
        <v>18</v>
      </c>
      <c r="I75" s="33" t="s">
        <v>19</v>
      </c>
      <c r="J75" s="20"/>
      <c r="K75" s="35" t="s">
        <v>20</v>
      </c>
      <c r="L75" s="36">
        <v>3236.8</v>
      </c>
      <c r="M75" s="20"/>
      <c r="N75" s="37" t="s">
        <v>18</v>
      </c>
      <c r="O75" s="38" t="s">
        <v>19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" customFormat="1" ht="21" x14ac:dyDescent="0.35">
      <c r="A76" s="20"/>
      <c r="B76" s="39"/>
      <c r="C76" s="101">
        <v>0.4</v>
      </c>
      <c r="D76" s="20"/>
      <c r="E76" s="41">
        <f>N76-H76</f>
        <v>1.0999999999999999E-2</v>
      </c>
      <c r="F76" s="42">
        <f>E76*C72</f>
        <v>55</v>
      </c>
      <c r="G76" s="20"/>
      <c r="H76" s="41">
        <f>F72*C76</f>
        <v>6.0000000000000001E-3</v>
      </c>
      <c r="I76" s="42">
        <f>H76*C72</f>
        <v>30</v>
      </c>
      <c r="J76" s="20"/>
      <c r="K76" s="44"/>
      <c r="L76" s="45"/>
      <c r="M76" s="20"/>
      <c r="N76" s="46">
        <f>H72</f>
        <v>1.7000000000000001E-2</v>
      </c>
      <c r="O76" s="42">
        <f>N76*C72</f>
        <v>85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" customFormat="1" ht="21" x14ac:dyDescent="0.35">
      <c r="A77" s="20"/>
      <c r="B77" s="47"/>
      <c r="C77" s="48"/>
      <c r="D77" s="20"/>
      <c r="E77" s="49"/>
      <c r="F77" s="50"/>
      <c r="G77" s="20"/>
      <c r="H77" s="51"/>
      <c r="I77" s="52"/>
      <c r="J77" s="20"/>
      <c r="K77" s="52"/>
      <c r="L77" s="52"/>
      <c r="M77" s="20"/>
      <c r="N77" s="52"/>
      <c r="O77" s="5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" customFormat="1" ht="21" customHeight="1" x14ac:dyDescent="0.35">
      <c r="A78" s="20"/>
      <c r="B78" s="21" t="s">
        <v>4</v>
      </c>
      <c r="C78" s="22"/>
      <c r="D78" s="20"/>
      <c r="E78" s="23" t="s">
        <v>12</v>
      </c>
      <c r="F78" s="26"/>
      <c r="G78" s="20"/>
      <c r="H78" s="23" t="s">
        <v>13</v>
      </c>
      <c r="I78" s="26"/>
      <c r="J78" s="20"/>
      <c r="K78" s="23" t="s">
        <v>14</v>
      </c>
      <c r="L78" s="24"/>
      <c r="M78" s="27"/>
      <c r="N78" s="28" t="s">
        <v>21</v>
      </c>
      <c r="O78" s="29"/>
      <c r="P78" s="10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" customFormat="1" ht="21" x14ac:dyDescent="0.35">
      <c r="A79" s="20"/>
      <c r="B79" s="30" t="s">
        <v>16</v>
      </c>
      <c r="C79" s="31" t="s">
        <v>17</v>
      </c>
      <c r="D79" s="20"/>
      <c r="E79" s="32" t="s">
        <v>18</v>
      </c>
      <c r="F79" s="33" t="s">
        <v>19</v>
      </c>
      <c r="G79" s="20"/>
      <c r="H79" s="32" t="s">
        <v>18</v>
      </c>
      <c r="I79" s="33" t="s">
        <v>19</v>
      </c>
      <c r="J79" s="20"/>
      <c r="K79" s="32" t="s">
        <v>18</v>
      </c>
      <c r="L79" s="53" t="s">
        <v>19</v>
      </c>
      <c r="M79" s="20"/>
      <c r="N79" s="37" t="s">
        <v>18</v>
      </c>
      <c r="O79" s="38" t="s">
        <v>19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" customFormat="1" ht="21" x14ac:dyDescent="0.35">
      <c r="A80" s="20"/>
      <c r="B80" s="39"/>
      <c r="C80" s="40">
        <v>0.25</v>
      </c>
      <c r="D80" s="20"/>
      <c r="E80" s="54">
        <f>N80-H80</f>
        <v>0</v>
      </c>
      <c r="F80" s="42">
        <f>O80-I80</f>
        <v>0</v>
      </c>
      <c r="G80" s="20"/>
      <c r="H80" s="54">
        <f>C80*O72</f>
        <v>0</v>
      </c>
      <c r="I80" s="42">
        <f>H80*C72</f>
        <v>0</v>
      </c>
      <c r="J80" s="20"/>
      <c r="K80" s="55" t="s">
        <v>22</v>
      </c>
      <c r="L80" s="56" t="s">
        <v>22</v>
      </c>
      <c r="M80" s="20"/>
      <c r="N80" s="46">
        <f>O72</f>
        <v>0</v>
      </c>
      <c r="O80" s="42">
        <f>IFERROR(C72*N80,N80)</f>
        <v>0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" customFormat="1" ht="21" x14ac:dyDescent="0.35">
      <c r="A81" s="20"/>
      <c r="B81" s="47"/>
      <c r="C81" s="48"/>
      <c r="D81" s="20"/>
      <c r="E81" s="52"/>
      <c r="F81" s="50"/>
      <c r="G81" s="20"/>
      <c r="H81" s="57"/>
      <c r="I81" s="52"/>
      <c r="J81" s="20"/>
      <c r="K81" s="58"/>
      <c r="L81" s="59"/>
      <c r="M81" s="20"/>
      <c r="N81" s="52"/>
      <c r="O81" s="52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" customFormat="1" ht="21" x14ac:dyDescent="0.35">
      <c r="A82" s="20"/>
      <c r="B82" s="21" t="s">
        <v>23</v>
      </c>
      <c r="C82" s="22"/>
      <c r="D82" s="20"/>
      <c r="E82" s="23" t="s">
        <v>12</v>
      </c>
      <c r="F82" s="26"/>
      <c r="G82" s="20"/>
      <c r="H82" s="23" t="s">
        <v>13</v>
      </c>
      <c r="I82" s="26"/>
      <c r="J82" s="20"/>
      <c r="K82" s="23" t="s">
        <v>14</v>
      </c>
      <c r="L82" s="24"/>
      <c r="M82" s="27"/>
      <c r="N82" s="28" t="s">
        <v>23</v>
      </c>
      <c r="O82" s="29"/>
      <c r="P82" s="10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" customFormat="1" ht="21" customHeight="1" x14ac:dyDescent="0.35">
      <c r="A83" s="20"/>
      <c r="B83" s="60" t="s">
        <v>16</v>
      </c>
      <c r="C83" s="61"/>
      <c r="D83" s="20"/>
      <c r="E83" s="62" t="s">
        <v>18</v>
      </c>
      <c r="F83" s="33" t="s">
        <v>19</v>
      </c>
      <c r="G83" s="20"/>
      <c r="H83" s="32" t="s">
        <v>18</v>
      </c>
      <c r="I83" s="33" t="s">
        <v>19</v>
      </c>
      <c r="J83" s="20"/>
      <c r="K83" s="35" t="s">
        <v>20</v>
      </c>
      <c r="L83" s="36">
        <v>3236.8</v>
      </c>
      <c r="M83" s="20"/>
      <c r="N83" s="37" t="s">
        <v>18</v>
      </c>
      <c r="O83" s="38" t="s">
        <v>19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" customFormat="1" ht="21" x14ac:dyDescent="0.35">
      <c r="A84" s="20"/>
      <c r="B84" s="63"/>
      <c r="C84" s="64"/>
      <c r="D84" s="20"/>
      <c r="E84" s="41">
        <f>E76+E80</f>
        <v>1.0999999999999999E-2</v>
      </c>
      <c r="F84" s="65">
        <f>F76+F80</f>
        <v>55</v>
      </c>
      <c r="G84" s="20"/>
      <c r="H84" s="41">
        <f>H76+H80</f>
        <v>6.0000000000000001E-3</v>
      </c>
      <c r="I84" s="42">
        <f>I76+I80</f>
        <v>30</v>
      </c>
      <c r="J84" s="20"/>
      <c r="K84" s="44"/>
      <c r="L84" s="45"/>
      <c r="M84" s="20"/>
      <c r="N84" s="41">
        <f>N76+N80</f>
        <v>1.7000000000000001E-2</v>
      </c>
      <c r="O84" s="66">
        <f>O76+O80</f>
        <v>85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" customFormat="1" ht="39.75" customHeight="1" x14ac:dyDescent="0.35">
      <c r="A85" s="20"/>
      <c r="B85" s="83"/>
      <c r="C85" s="83"/>
      <c r="D85" s="83"/>
      <c r="E85" s="83"/>
      <c r="F85" s="83"/>
      <c r="G85" s="15"/>
      <c r="H85" s="15"/>
      <c r="I85" s="15"/>
      <c r="J85" s="15"/>
      <c r="K85" s="15"/>
      <c r="L85" s="15"/>
      <c r="M85" s="15"/>
      <c r="N85" s="15"/>
      <c r="O85" s="15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" customFormat="1" ht="23.25" x14ac:dyDescent="0.35">
      <c r="A86" s="20"/>
      <c r="B86" s="85" t="s">
        <v>29</v>
      </c>
      <c r="C86" s="102"/>
      <c r="D86" s="2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" customFormat="1" ht="42" customHeight="1" x14ac:dyDescent="0.35">
      <c r="A87" s="20"/>
      <c r="B87" s="86" t="s">
        <v>2</v>
      </c>
      <c r="C87" s="87"/>
      <c r="D87" s="20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" customFormat="1" ht="42" customHeight="1" x14ac:dyDescent="0.35">
      <c r="A88" s="20"/>
      <c r="B88" s="88" t="s">
        <v>3</v>
      </c>
      <c r="C88" s="89"/>
      <c r="D88" s="20"/>
      <c r="E88" s="91" t="s">
        <v>4</v>
      </c>
      <c r="F88" s="92" t="s">
        <v>5</v>
      </c>
      <c r="G88" s="103"/>
      <c r="H88" s="104" t="s">
        <v>6</v>
      </c>
      <c r="I88" s="93"/>
      <c r="J88" s="15"/>
      <c r="K88" s="95" t="s">
        <v>7</v>
      </c>
      <c r="L88" s="96"/>
      <c r="M88" s="15"/>
      <c r="N88" s="98"/>
      <c r="O88" s="99" t="s">
        <v>8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" customFormat="1" ht="42" x14ac:dyDescent="0.35">
      <c r="A89" s="20"/>
      <c r="B89" s="74" t="s">
        <v>9</v>
      </c>
      <c r="C89" s="4">
        <v>5000</v>
      </c>
      <c r="D89" s="20"/>
      <c r="E89" s="70">
        <v>0.2</v>
      </c>
      <c r="F89" s="100">
        <v>1.4999999999999999E-2</v>
      </c>
      <c r="G89" s="15"/>
      <c r="H89" s="71">
        <v>1.7000000000000001E-2</v>
      </c>
      <c r="I89" s="15"/>
      <c r="J89" s="15"/>
      <c r="K89" s="73" t="s">
        <v>10</v>
      </c>
      <c r="L89" s="5">
        <v>0.02</v>
      </c>
      <c r="M89" s="15"/>
      <c r="N89" s="68"/>
      <c r="O89" s="69">
        <f>IFERROR(IF(L89&gt;=0,E89*L89,0),"Digite um número válido")</f>
        <v>4.0000000000000001E-3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" customFormat="1" ht="21" x14ac:dyDescent="0.35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75"/>
      <c r="L90" s="76"/>
      <c r="M90" s="15"/>
      <c r="N90" s="17"/>
      <c r="O90" s="77"/>
      <c r="P90" s="12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" customFormat="1" ht="21" customHeight="1" x14ac:dyDescent="0.35">
      <c r="A91" s="78"/>
      <c r="B91" s="21" t="s">
        <v>11</v>
      </c>
      <c r="C91" s="22"/>
      <c r="D91" s="20"/>
      <c r="E91" s="23" t="s">
        <v>12</v>
      </c>
      <c r="F91" s="26"/>
      <c r="G91" s="20"/>
      <c r="H91" s="23" t="s">
        <v>13</v>
      </c>
      <c r="I91" s="26"/>
      <c r="J91" s="20"/>
      <c r="K91" s="23" t="s">
        <v>14</v>
      </c>
      <c r="L91" s="24"/>
      <c r="M91" s="27"/>
      <c r="N91" s="28" t="s">
        <v>15</v>
      </c>
      <c r="O91" s="7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" customFormat="1" ht="21" customHeight="1" x14ac:dyDescent="0.35">
      <c r="A92" s="20"/>
      <c r="B92" s="80" t="s">
        <v>16</v>
      </c>
      <c r="C92" s="81" t="s">
        <v>17</v>
      </c>
      <c r="D92" s="20"/>
      <c r="E92" s="32" t="s">
        <v>18</v>
      </c>
      <c r="F92" s="33" t="s">
        <v>19</v>
      </c>
      <c r="G92" s="20"/>
      <c r="H92" s="34" t="s">
        <v>30</v>
      </c>
      <c r="I92" s="34"/>
      <c r="J92" s="20"/>
      <c r="K92" s="35" t="s">
        <v>20</v>
      </c>
      <c r="L92" s="36">
        <v>3236.8</v>
      </c>
      <c r="M92" s="20"/>
      <c r="N92" s="37" t="s">
        <v>18</v>
      </c>
      <c r="O92" s="38" t="s">
        <v>19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" customFormat="1" ht="21" x14ac:dyDescent="0.35">
      <c r="A93" s="20"/>
      <c r="B93" s="39"/>
      <c r="C93" s="40">
        <v>0</v>
      </c>
      <c r="D93" s="20"/>
      <c r="E93" s="41">
        <f>N93-H93</f>
        <v>1.7000000000000001E-2</v>
      </c>
      <c r="F93" s="42">
        <f>E93*C89</f>
        <v>85</v>
      </c>
      <c r="G93" s="20"/>
      <c r="H93" s="43"/>
      <c r="I93" s="43"/>
      <c r="J93" s="20"/>
      <c r="K93" s="44"/>
      <c r="L93" s="45"/>
      <c r="M93" s="20"/>
      <c r="N93" s="46">
        <f>IF(OR(O89="N/A",O89="Digite um número válido"),O89,H89)</f>
        <v>1.7000000000000001E-2</v>
      </c>
      <c r="O93" s="42">
        <f>IF(OR(O89="N/A",O89="Digite um número válido"),O89,C89*N93)</f>
        <v>85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" customFormat="1" ht="21" x14ac:dyDescent="0.35">
      <c r="A94" s="20"/>
      <c r="B94" s="47"/>
      <c r="C94" s="48"/>
      <c r="D94" s="20"/>
      <c r="E94" s="49"/>
      <c r="F94" s="50"/>
      <c r="G94" s="20"/>
      <c r="H94" s="51"/>
      <c r="I94" s="52"/>
      <c r="J94" s="20"/>
      <c r="K94" s="52"/>
      <c r="L94" s="52"/>
      <c r="M94" s="20"/>
      <c r="N94" s="52"/>
      <c r="O94" s="52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2" customFormat="1" ht="21" customHeight="1" x14ac:dyDescent="0.35">
      <c r="A95" s="20"/>
      <c r="B95" s="21" t="s">
        <v>4</v>
      </c>
      <c r="C95" s="22"/>
      <c r="D95" s="20"/>
      <c r="E95" s="23" t="s">
        <v>12</v>
      </c>
      <c r="F95" s="26"/>
      <c r="G95" s="20"/>
      <c r="H95" s="23" t="s">
        <v>13</v>
      </c>
      <c r="I95" s="26"/>
      <c r="J95" s="20"/>
      <c r="K95" s="23" t="s">
        <v>14</v>
      </c>
      <c r="L95" s="24"/>
      <c r="M95" s="27"/>
      <c r="N95" s="28" t="s">
        <v>21</v>
      </c>
      <c r="O95" s="29"/>
      <c r="P95" s="10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2" customFormat="1" ht="21" x14ac:dyDescent="0.35">
      <c r="A96" s="20"/>
      <c r="B96" s="80" t="s">
        <v>16</v>
      </c>
      <c r="C96" s="31" t="s">
        <v>17</v>
      </c>
      <c r="D96" s="20"/>
      <c r="E96" s="32" t="s">
        <v>18</v>
      </c>
      <c r="F96" s="33" t="s">
        <v>19</v>
      </c>
      <c r="G96" s="20"/>
      <c r="H96" s="32" t="s">
        <v>18</v>
      </c>
      <c r="I96" s="33" t="s">
        <v>19</v>
      </c>
      <c r="J96" s="20"/>
      <c r="K96" s="32" t="s">
        <v>18</v>
      </c>
      <c r="L96" s="53" t="s">
        <v>19</v>
      </c>
      <c r="M96" s="20"/>
      <c r="N96" s="37" t="s">
        <v>18</v>
      </c>
      <c r="O96" s="38" t="s">
        <v>19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2" customFormat="1" ht="21" x14ac:dyDescent="0.35">
      <c r="A97" s="20"/>
      <c r="B97" s="39"/>
      <c r="C97" s="40">
        <v>0</v>
      </c>
      <c r="D97" s="20"/>
      <c r="E97" s="54">
        <f>N97-H97</f>
        <v>4.0000000000000001E-3</v>
      </c>
      <c r="F97" s="42">
        <f>E97*C89</f>
        <v>20</v>
      </c>
      <c r="G97" s="20"/>
      <c r="H97" s="82">
        <v>0</v>
      </c>
      <c r="I97" s="42">
        <f>H97*C89</f>
        <v>0</v>
      </c>
      <c r="J97" s="20"/>
      <c r="K97" s="55" t="s">
        <v>22</v>
      </c>
      <c r="L97" s="56" t="s">
        <v>22</v>
      </c>
      <c r="M97" s="20"/>
      <c r="N97" s="46">
        <f>O89</f>
        <v>4.0000000000000001E-3</v>
      </c>
      <c r="O97" s="42">
        <f>N97*C89</f>
        <v>20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2" customFormat="1" ht="21" x14ac:dyDescent="0.35">
      <c r="A98" s="20"/>
      <c r="B98" s="47"/>
      <c r="C98" s="48"/>
      <c r="D98" s="20"/>
      <c r="E98" s="52"/>
      <c r="F98" s="50"/>
      <c r="G98" s="20"/>
      <c r="H98" s="57"/>
      <c r="I98" s="52"/>
      <c r="J98" s="20"/>
      <c r="K98" s="58"/>
      <c r="L98" s="59"/>
      <c r="M98" s="20"/>
      <c r="N98" s="52"/>
      <c r="O98" s="52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2" customFormat="1" ht="21" x14ac:dyDescent="0.35">
      <c r="A99" s="20"/>
      <c r="B99" s="21" t="s">
        <v>23</v>
      </c>
      <c r="C99" s="22"/>
      <c r="D99" s="20"/>
      <c r="E99" s="23" t="s">
        <v>12</v>
      </c>
      <c r="F99" s="26"/>
      <c r="G99" s="20"/>
      <c r="H99" s="23" t="s">
        <v>13</v>
      </c>
      <c r="I99" s="26"/>
      <c r="J99" s="20"/>
      <c r="K99" s="23" t="s">
        <v>14</v>
      </c>
      <c r="L99" s="24"/>
      <c r="M99" s="27"/>
      <c r="N99" s="28" t="s">
        <v>23</v>
      </c>
      <c r="O99" s="2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2" customFormat="1" ht="21" customHeight="1" x14ac:dyDescent="0.35">
      <c r="A100" s="20"/>
      <c r="B100" s="60" t="s">
        <v>16</v>
      </c>
      <c r="C100" s="61"/>
      <c r="D100" s="20"/>
      <c r="E100" s="62" t="s">
        <v>18</v>
      </c>
      <c r="F100" s="33" t="s">
        <v>19</v>
      </c>
      <c r="G100" s="20"/>
      <c r="H100" s="34" t="s">
        <v>30</v>
      </c>
      <c r="I100" s="34"/>
      <c r="J100" s="20"/>
      <c r="K100" s="35" t="s">
        <v>20</v>
      </c>
      <c r="L100" s="36">
        <v>3236.8</v>
      </c>
      <c r="M100" s="20"/>
      <c r="N100" s="37" t="s">
        <v>18</v>
      </c>
      <c r="O100" s="38" t="s">
        <v>19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2" customFormat="1" ht="21" x14ac:dyDescent="0.35">
      <c r="A101" s="20"/>
      <c r="B101" s="63"/>
      <c r="C101" s="64"/>
      <c r="D101" s="20"/>
      <c r="E101" s="41">
        <f>E93+E97</f>
        <v>2.1000000000000001E-2</v>
      </c>
      <c r="F101" s="65">
        <f>F93+F97</f>
        <v>105</v>
      </c>
      <c r="G101" s="20"/>
      <c r="H101" s="43"/>
      <c r="I101" s="43"/>
      <c r="J101" s="20"/>
      <c r="K101" s="44"/>
      <c r="L101" s="45"/>
      <c r="M101" s="20"/>
      <c r="N101" s="41">
        <f>N93+N97</f>
        <v>2.1000000000000001E-2</v>
      </c>
      <c r="O101" s="66">
        <f>O93+O97</f>
        <v>105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2" customFormat="1" ht="21" x14ac:dyDescent="0.35">
      <c r="A102" s="20"/>
      <c r="B102" s="83"/>
      <c r="C102" s="83"/>
      <c r="D102" s="83"/>
      <c r="E102" s="83"/>
      <c r="F102" s="83"/>
      <c r="G102" s="84"/>
      <c r="H102" s="84"/>
      <c r="I102" s="84"/>
      <c r="J102" s="84"/>
      <c r="K102" s="84"/>
      <c r="L102" s="84"/>
      <c r="M102" s="84"/>
      <c r="N102" s="84"/>
      <c r="O102" s="8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2" customFormat="1" ht="30.75" customHeight="1" x14ac:dyDescent="0.35">
      <c r="A103" s="20"/>
      <c r="B103" s="85" t="s">
        <v>29</v>
      </c>
      <c r="C103" s="20"/>
      <c r="D103" s="20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2" customFormat="1" ht="42" customHeight="1" x14ac:dyDescent="0.35">
      <c r="A104" s="20"/>
      <c r="B104" s="86" t="s">
        <v>26</v>
      </c>
      <c r="C104" s="87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2" customFormat="1" ht="42" customHeight="1" x14ac:dyDescent="0.35">
      <c r="A105" s="20"/>
      <c r="B105" s="88" t="s">
        <v>3</v>
      </c>
      <c r="C105" s="89"/>
      <c r="D105" s="90"/>
      <c r="E105" s="91" t="s">
        <v>4</v>
      </c>
      <c r="F105" s="92" t="s">
        <v>5</v>
      </c>
      <c r="G105" s="93"/>
      <c r="H105" s="94" t="s">
        <v>6</v>
      </c>
      <c r="I105" s="93"/>
      <c r="J105" s="15"/>
      <c r="K105" s="95" t="s">
        <v>27</v>
      </c>
      <c r="L105" s="96"/>
      <c r="M105" s="97"/>
      <c r="N105" s="98"/>
      <c r="O105" s="99" t="s">
        <v>8</v>
      </c>
      <c r="P105" s="10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2" customFormat="1" ht="42" x14ac:dyDescent="0.35">
      <c r="A106" s="20"/>
      <c r="B106" s="74" t="s">
        <v>9</v>
      </c>
      <c r="C106" s="4">
        <v>5000</v>
      </c>
      <c r="D106" s="20"/>
      <c r="E106" s="70">
        <v>0.2</v>
      </c>
      <c r="F106" s="71">
        <f>F89</f>
        <v>1.4999999999999999E-2</v>
      </c>
      <c r="G106" s="15"/>
      <c r="H106" s="72">
        <v>1.7000000000000001E-2</v>
      </c>
      <c r="I106" s="15"/>
      <c r="J106" s="15"/>
      <c r="K106" s="73" t="s">
        <v>10</v>
      </c>
      <c r="L106" s="5">
        <v>-0.02</v>
      </c>
      <c r="M106" s="15"/>
      <c r="N106" s="68"/>
      <c r="O106" s="69">
        <f>IFERROR(IF(L106&gt;=0,E106*L106,0),"Digite um número válido")</f>
        <v>0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2" customFormat="1" ht="15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6"/>
      <c r="L107" s="17"/>
      <c r="M107" s="18"/>
      <c r="N107" s="17"/>
      <c r="O107" s="19"/>
      <c r="P107" s="12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2" customFormat="1" ht="21" customHeight="1" x14ac:dyDescent="0.35">
      <c r="A108" s="20"/>
      <c r="B108" s="21" t="s">
        <v>11</v>
      </c>
      <c r="C108" s="22"/>
      <c r="D108" s="20"/>
      <c r="E108" s="23" t="s">
        <v>12</v>
      </c>
      <c r="F108" s="24"/>
      <c r="G108" s="25"/>
      <c r="H108" s="23" t="s">
        <v>13</v>
      </c>
      <c r="I108" s="26"/>
      <c r="J108" s="20"/>
      <c r="K108" s="23" t="s">
        <v>14</v>
      </c>
      <c r="L108" s="24"/>
      <c r="M108" s="27"/>
      <c r="N108" s="28" t="s">
        <v>15</v>
      </c>
      <c r="O108" s="2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2" customFormat="1" ht="21" customHeight="1" x14ac:dyDescent="0.35">
      <c r="A109" s="20"/>
      <c r="B109" s="30" t="s">
        <v>16</v>
      </c>
      <c r="C109" s="31" t="s">
        <v>17</v>
      </c>
      <c r="D109" s="20"/>
      <c r="E109" s="32" t="s">
        <v>18</v>
      </c>
      <c r="F109" s="33" t="s">
        <v>19</v>
      </c>
      <c r="G109" s="20"/>
      <c r="H109" s="34" t="s">
        <v>30</v>
      </c>
      <c r="I109" s="34"/>
      <c r="J109" s="20"/>
      <c r="K109" s="35" t="s">
        <v>20</v>
      </c>
      <c r="L109" s="36">
        <v>3236.8</v>
      </c>
      <c r="M109" s="20"/>
      <c r="N109" s="37" t="s">
        <v>18</v>
      </c>
      <c r="O109" s="38" t="s">
        <v>19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2" customFormat="1" ht="21" x14ac:dyDescent="0.35">
      <c r="A110" s="20"/>
      <c r="B110" s="39"/>
      <c r="C110" s="40">
        <v>0</v>
      </c>
      <c r="D110" s="20"/>
      <c r="E110" s="41">
        <f>N110-H110</f>
        <v>1.7000000000000001E-2</v>
      </c>
      <c r="F110" s="42">
        <f>E110*C106</f>
        <v>85</v>
      </c>
      <c r="G110" s="20"/>
      <c r="H110" s="43"/>
      <c r="I110" s="43"/>
      <c r="J110" s="20"/>
      <c r="K110" s="44"/>
      <c r="L110" s="45"/>
      <c r="M110" s="20"/>
      <c r="N110" s="46">
        <f>H106</f>
        <v>1.7000000000000001E-2</v>
      </c>
      <c r="O110" s="42">
        <f>N110*C106</f>
        <v>85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2" customFormat="1" ht="21" x14ac:dyDescent="0.35">
      <c r="A111" s="20"/>
      <c r="B111" s="47"/>
      <c r="C111" s="48"/>
      <c r="D111" s="20"/>
      <c r="E111" s="49"/>
      <c r="F111" s="50"/>
      <c r="G111" s="20"/>
      <c r="H111" s="51"/>
      <c r="I111" s="52"/>
      <c r="J111" s="20"/>
      <c r="K111" s="52"/>
      <c r="L111" s="52"/>
      <c r="M111" s="20"/>
      <c r="N111" s="52"/>
      <c r="O111" s="5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2" customFormat="1" ht="21" customHeight="1" x14ac:dyDescent="0.35">
      <c r="A112" s="20"/>
      <c r="B112" s="21" t="s">
        <v>4</v>
      </c>
      <c r="C112" s="22"/>
      <c r="D112" s="20"/>
      <c r="E112" s="23" t="s">
        <v>12</v>
      </c>
      <c r="F112" s="26"/>
      <c r="G112" s="20"/>
      <c r="H112" s="23" t="s">
        <v>13</v>
      </c>
      <c r="I112" s="26"/>
      <c r="J112" s="20"/>
      <c r="K112" s="23" t="s">
        <v>14</v>
      </c>
      <c r="L112" s="24"/>
      <c r="M112" s="27"/>
      <c r="N112" s="28" t="s">
        <v>21</v>
      </c>
      <c r="O112" s="29"/>
      <c r="P112" s="10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s="2" customFormat="1" ht="21" x14ac:dyDescent="0.35">
      <c r="A113" s="20"/>
      <c r="B113" s="30" t="s">
        <v>16</v>
      </c>
      <c r="C113" s="31" t="s">
        <v>17</v>
      </c>
      <c r="D113" s="20"/>
      <c r="E113" s="32" t="s">
        <v>18</v>
      </c>
      <c r="F113" s="33" t="s">
        <v>19</v>
      </c>
      <c r="G113" s="20"/>
      <c r="H113" s="32" t="s">
        <v>18</v>
      </c>
      <c r="I113" s="33" t="s">
        <v>19</v>
      </c>
      <c r="J113" s="20"/>
      <c r="K113" s="32" t="s">
        <v>18</v>
      </c>
      <c r="L113" s="53" t="s">
        <v>19</v>
      </c>
      <c r="M113" s="20"/>
      <c r="N113" s="37" t="s">
        <v>18</v>
      </c>
      <c r="O113" s="38" t="s">
        <v>19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2" customFormat="1" ht="21" x14ac:dyDescent="0.35">
      <c r="A114" s="20"/>
      <c r="B114" s="39"/>
      <c r="C114" s="40">
        <v>0</v>
      </c>
      <c r="D114" s="20"/>
      <c r="E114" s="54">
        <f>N114-H114</f>
        <v>0</v>
      </c>
      <c r="F114" s="42">
        <f>O114-I114</f>
        <v>0</v>
      </c>
      <c r="G114" s="20"/>
      <c r="H114" s="54">
        <v>0</v>
      </c>
      <c r="I114" s="42">
        <f>H114*C106</f>
        <v>0</v>
      </c>
      <c r="J114" s="20"/>
      <c r="K114" s="55" t="s">
        <v>22</v>
      </c>
      <c r="L114" s="56" t="s">
        <v>22</v>
      </c>
      <c r="M114" s="20"/>
      <c r="N114" s="46">
        <f>O106</f>
        <v>0</v>
      </c>
      <c r="O114" s="42">
        <f>IFERROR(C106*N114,N114)</f>
        <v>0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2" customFormat="1" ht="21" x14ac:dyDescent="0.35">
      <c r="A115" s="20"/>
      <c r="B115" s="47"/>
      <c r="C115" s="48"/>
      <c r="D115" s="20"/>
      <c r="E115" s="52"/>
      <c r="F115" s="50"/>
      <c r="G115" s="20"/>
      <c r="H115" s="57"/>
      <c r="I115" s="52"/>
      <c r="J115" s="20"/>
      <c r="K115" s="58"/>
      <c r="L115" s="59"/>
      <c r="M115" s="20"/>
      <c r="N115" s="52"/>
      <c r="O115" s="52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2" customFormat="1" ht="21" x14ac:dyDescent="0.35">
      <c r="A116" s="20"/>
      <c r="B116" s="21" t="s">
        <v>23</v>
      </c>
      <c r="C116" s="22"/>
      <c r="D116" s="20"/>
      <c r="E116" s="23" t="s">
        <v>12</v>
      </c>
      <c r="F116" s="26"/>
      <c r="G116" s="20"/>
      <c r="H116" s="23" t="s">
        <v>13</v>
      </c>
      <c r="I116" s="26"/>
      <c r="J116" s="20"/>
      <c r="K116" s="23" t="s">
        <v>14</v>
      </c>
      <c r="L116" s="24"/>
      <c r="M116" s="27"/>
      <c r="N116" s="28" t="s">
        <v>23</v>
      </c>
      <c r="O116" s="29"/>
      <c r="P116" s="10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2" customFormat="1" ht="21" customHeight="1" x14ac:dyDescent="0.35">
      <c r="A117" s="20"/>
      <c r="B117" s="60" t="s">
        <v>16</v>
      </c>
      <c r="C117" s="61"/>
      <c r="D117" s="20"/>
      <c r="E117" s="62" t="s">
        <v>18</v>
      </c>
      <c r="F117" s="33" t="s">
        <v>19</v>
      </c>
      <c r="G117" s="20"/>
      <c r="H117" s="34" t="s">
        <v>30</v>
      </c>
      <c r="I117" s="34"/>
      <c r="J117" s="20"/>
      <c r="K117" s="35" t="s">
        <v>20</v>
      </c>
      <c r="L117" s="36">
        <v>3236.8</v>
      </c>
      <c r="M117" s="20"/>
      <c r="N117" s="37" t="s">
        <v>18</v>
      </c>
      <c r="O117" s="38" t="s">
        <v>19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2" customFormat="1" ht="21" x14ac:dyDescent="0.35">
      <c r="A118" s="20"/>
      <c r="B118" s="63"/>
      <c r="C118" s="64"/>
      <c r="D118" s="20"/>
      <c r="E118" s="41">
        <f>E110+E114</f>
        <v>1.7000000000000001E-2</v>
      </c>
      <c r="F118" s="65">
        <f>F110+F114</f>
        <v>85</v>
      </c>
      <c r="G118" s="20"/>
      <c r="H118" s="43"/>
      <c r="I118" s="43"/>
      <c r="J118" s="20"/>
      <c r="K118" s="44"/>
      <c r="L118" s="45"/>
      <c r="M118" s="20"/>
      <c r="N118" s="41">
        <f>N110+N114</f>
        <v>1.7000000000000001E-2</v>
      </c>
      <c r="O118" s="66">
        <f>O110+O114</f>
        <v>85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3" customFormat="1" ht="2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s="3" customFormat="1" ht="2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26" s="3" customFormat="1" ht="2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1:26" s="3" customFormat="1" ht="2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1:26" s="3" customFormat="1" ht="2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1:26" s="3" customFormat="1" ht="2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1:26" s="3" customFormat="1" ht="21" x14ac:dyDescent="0.35"/>
    <row r="126" spans="1:26" s="3" customFormat="1" ht="21" x14ac:dyDescent="0.35"/>
    <row r="127" spans="1:26" s="3" customFormat="1" ht="21" x14ac:dyDescent="0.35"/>
    <row r="128" spans="1:26" s="3" customFormat="1" ht="21" x14ac:dyDescent="0.35"/>
    <row r="129" s="3" customFormat="1" ht="21" x14ac:dyDescent="0.35"/>
    <row r="130" s="3" customFormat="1" ht="21" x14ac:dyDescent="0.35"/>
    <row r="131" s="3" customFormat="1" ht="21" x14ac:dyDescent="0.35"/>
    <row r="132" s="3" customFormat="1" ht="21" x14ac:dyDescent="0.35"/>
    <row r="133" s="3" customFormat="1" ht="21" x14ac:dyDescent="0.35"/>
    <row r="134" s="3" customFormat="1" ht="21" x14ac:dyDescent="0.35"/>
    <row r="135" s="3" customFormat="1" ht="21" x14ac:dyDescent="0.35"/>
    <row r="136" s="3" customFormat="1" ht="21" x14ac:dyDescent="0.35"/>
    <row r="137" s="3" customFormat="1" ht="21" x14ac:dyDescent="0.35"/>
    <row r="138" s="3" customFormat="1" ht="21" x14ac:dyDescent="0.35"/>
    <row r="139" s="3" customFormat="1" ht="21" x14ac:dyDescent="0.35"/>
    <row r="140" s="3" customFormat="1" ht="21" x14ac:dyDescent="0.35"/>
    <row r="141" s="3" customFormat="1" ht="21" x14ac:dyDescent="0.35"/>
    <row r="142" s="3" customFormat="1" ht="21" x14ac:dyDescent="0.35"/>
    <row r="143" s="3" customFormat="1" ht="21" x14ac:dyDescent="0.35"/>
    <row r="144" s="3" customFormat="1" ht="21" x14ac:dyDescent="0.35"/>
    <row r="145" s="3" customFormat="1" ht="21" x14ac:dyDescent="0.35"/>
    <row r="146" s="3" customFormat="1" ht="21" x14ac:dyDescent="0.35"/>
    <row r="147" s="3" customFormat="1" ht="21" x14ac:dyDescent="0.35"/>
    <row r="148" s="3" customFormat="1" ht="21" x14ac:dyDescent="0.35"/>
    <row r="149" s="3" customFormat="1" ht="21" x14ac:dyDescent="0.35"/>
    <row r="150" s="3" customFormat="1" ht="21" x14ac:dyDescent="0.35"/>
    <row r="151" s="3" customFormat="1" ht="21" x14ac:dyDescent="0.35"/>
    <row r="152" s="3" customFormat="1" ht="21" x14ac:dyDescent="0.35"/>
    <row r="153" s="3" customFormat="1" ht="21" x14ac:dyDescent="0.35"/>
    <row r="154" s="3" customFormat="1" ht="21" x14ac:dyDescent="0.35"/>
    <row r="155" s="3" customFormat="1" ht="21" x14ac:dyDescent="0.35"/>
    <row r="156" s="3" customFormat="1" ht="21" x14ac:dyDescent="0.35"/>
    <row r="157" s="3" customFormat="1" ht="21" x14ac:dyDescent="0.35"/>
    <row r="158" s="3" customFormat="1" ht="21" x14ac:dyDescent="0.35"/>
    <row r="159" s="3" customFormat="1" ht="21" x14ac:dyDescent="0.35"/>
    <row r="160" s="3" customFormat="1" ht="21" x14ac:dyDescent="0.35"/>
    <row r="161" s="3" customFormat="1" ht="21" x14ac:dyDescent="0.35"/>
    <row r="162" s="3" customFormat="1" ht="21" x14ac:dyDescent="0.35"/>
    <row r="163" s="3" customFormat="1" ht="21" x14ac:dyDescent="0.35"/>
    <row r="164" s="3" customFormat="1" ht="21" x14ac:dyDescent="0.35"/>
    <row r="165" s="3" customFormat="1" ht="21" x14ac:dyDescent="0.35"/>
    <row r="166" s="3" customFormat="1" ht="21" x14ac:dyDescent="0.35"/>
    <row r="167" s="3" customFormat="1" ht="21" x14ac:dyDescent="0.35"/>
    <row r="168" s="3" customFormat="1" ht="21" x14ac:dyDescent="0.35"/>
    <row r="169" s="3" customFormat="1" ht="21" x14ac:dyDescent="0.35"/>
    <row r="170" s="3" customFormat="1" ht="21" x14ac:dyDescent="0.35"/>
    <row r="171" s="3" customFormat="1" ht="21" x14ac:dyDescent="0.35"/>
    <row r="172" s="3" customFormat="1" ht="21" x14ac:dyDescent="0.35"/>
    <row r="173" s="3" customFormat="1" ht="21" x14ac:dyDescent="0.35"/>
    <row r="174" s="3" customFormat="1" ht="21" x14ac:dyDescent="0.35"/>
    <row r="175" s="3" customFormat="1" ht="21" x14ac:dyDescent="0.35"/>
    <row r="176" s="3" customFormat="1" ht="21" x14ac:dyDescent="0.35"/>
    <row r="177" s="3" customFormat="1" ht="21" x14ac:dyDescent="0.35"/>
    <row r="178" s="3" customFormat="1" ht="21" x14ac:dyDescent="0.35"/>
    <row r="179" s="3" customFormat="1" ht="21" x14ac:dyDescent="0.35"/>
    <row r="180" s="3" customFormat="1" ht="21" x14ac:dyDescent="0.35"/>
    <row r="181" s="3" customFormat="1" ht="21" x14ac:dyDescent="0.35"/>
    <row r="182" s="3" customFormat="1" ht="21" x14ac:dyDescent="0.35"/>
    <row r="183" s="3" customFormat="1" ht="21" x14ac:dyDescent="0.35"/>
    <row r="184" s="3" customFormat="1" ht="21" x14ac:dyDescent="0.35"/>
    <row r="185" s="3" customFormat="1" ht="21" x14ac:dyDescent="0.35"/>
    <row r="186" s="3" customFormat="1" ht="21" x14ac:dyDescent="0.35"/>
    <row r="187" s="3" customFormat="1" ht="21" x14ac:dyDescent="0.35"/>
    <row r="188" s="3" customFormat="1" ht="21" x14ac:dyDescent="0.35"/>
    <row r="189" s="3" customFormat="1" ht="21" x14ac:dyDescent="0.35"/>
    <row r="190" s="3" customFormat="1" ht="21" x14ac:dyDescent="0.35"/>
    <row r="191" s="3" customFormat="1" ht="21" x14ac:dyDescent="0.35"/>
    <row r="192" s="3" customFormat="1" ht="21" x14ac:dyDescent="0.35"/>
    <row r="193" s="3" customFormat="1" ht="21" x14ac:dyDescent="0.35"/>
    <row r="194" s="3" customFormat="1" ht="21" x14ac:dyDescent="0.35"/>
    <row r="195" s="3" customFormat="1" ht="21" x14ac:dyDescent="0.35"/>
    <row r="196" s="3" customFormat="1" ht="21" x14ac:dyDescent="0.35"/>
    <row r="197" s="3" customFormat="1" ht="21" x14ac:dyDescent="0.35"/>
    <row r="198" s="3" customFormat="1" ht="21" x14ac:dyDescent="0.35"/>
    <row r="199" s="3" customFormat="1" ht="21" x14ac:dyDescent="0.35"/>
    <row r="200" s="3" customFormat="1" ht="21" x14ac:dyDescent="0.35"/>
    <row r="201" s="3" customFormat="1" ht="21" x14ac:dyDescent="0.35"/>
    <row r="202" s="3" customFormat="1" ht="21" x14ac:dyDescent="0.35"/>
    <row r="203" s="3" customFormat="1" ht="21" x14ac:dyDescent="0.35"/>
    <row r="204" s="3" customFormat="1" ht="21" x14ac:dyDescent="0.35"/>
    <row r="205" s="3" customFormat="1" ht="21" x14ac:dyDescent="0.35"/>
    <row r="206" s="3" customFormat="1" ht="21" x14ac:dyDescent="0.35"/>
    <row r="207" s="3" customFormat="1" ht="21" x14ac:dyDescent="0.35"/>
    <row r="208" s="3" customFormat="1" ht="21" x14ac:dyDescent="0.35"/>
    <row r="209" s="3" customFormat="1" ht="21" x14ac:dyDescent="0.35"/>
    <row r="210" s="3" customFormat="1" ht="21" x14ac:dyDescent="0.35"/>
    <row r="211" s="3" customFormat="1" ht="21" x14ac:dyDescent="0.35"/>
    <row r="212" s="3" customFormat="1" ht="21" x14ac:dyDescent="0.35"/>
    <row r="213" s="3" customFormat="1" ht="21" x14ac:dyDescent="0.35"/>
    <row r="214" s="3" customFormat="1" ht="21" x14ac:dyDescent="0.35"/>
    <row r="215" s="3" customFormat="1" ht="21" x14ac:dyDescent="0.35"/>
    <row r="216" s="3" customFormat="1" ht="21" x14ac:dyDescent="0.35"/>
    <row r="217" s="3" customFormat="1" ht="21" x14ac:dyDescent="0.35"/>
    <row r="218" s="3" customFormat="1" ht="21" x14ac:dyDescent="0.35"/>
    <row r="219" s="3" customFormat="1" ht="21" x14ac:dyDescent="0.35"/>
    <row r="220" s="3" customFormat="1" ht="21" x14ac:dyDescent="0.35"/>
    <row r="221" s="3" customFormat="1" ht="21" x14ac:dyDescent="0.35"/>
    <row r="222" s="3" customFormat="1" ht="21" x14ac:dyDescent="0.35"/>
    <row r="223" s="3" customFormat="1" ht="21" x14ac:dyDescent="0.35"/>
    <row r="224" s="3" customFormat="1" ht="21" x14ac:dyDescent="0.35"/>
    <row r="225" s="3" customFormat="1" ht="21" x14ac:dyDescent="0.35"/>
    <row r="226" s="3" customFormat="1" ht="21" x14ac:dyDescent="0.35"/>
    <row r="227" s="3" customFormat="1" ht="21" x14ac:dyDescent="0.35"/>
    <row r="228" s="3" customFormat="1" ht="21" x14ac:dyDescent="0.35"/>
    <row r="229" s="3" customFormat="1" ht="21" x14ac:dyDescent="0.35"/>
    <row r="230" s="3" customFormat="1" ht="21" x14ac:dyDescent="0.35"/>
    <row r="231" s="3" customFormat="1" ht="21" x14ac:dyDescent="0.35"/>
    <row r="232" s="3" customFormat="1" ht="21" x14ac:dyDescent="0.35"/>
    <row r="233" s="3" customFormat="1" ht="21" x14ac:dyDescent="0.35"/>
    <row r="234" s="3" customFormat="1" ht="21" x14ac:dyDescent="0.35"/>
    <row r="235" s="3" customFormat="1" ht="21" x14ac:dyDescent="0.35"/>
    <row r="236" s="3" customFormat="1" ht="21" x14ac:dyDescent="0.35"/>
    <row r="237" s="3" customFormat="1" ht="21" x14ac:dyDescent="0.35"/>
    <row r="238" s="3" customFormat="1" ht="21" x14ac:dyDescent="0.35"/>
    <row r="239" s="3" customFormat="1" ht="21" x14ac:dyDescent="0.35"/>
    <row r="240" s="3" customFormat="1" ht="21" x14ac:dyDescent="0.35"/>
    <row r="241" s="3" customFormat="1" ht="21" x14ac:dyDescent="0.35"/>
    <row r="242" s="3" customFormat="1" ht="21" x14ac:dyDescent="0.35"/>
    <row r="243" s="3" customFormat="1" ht="21" x14ac:dyDescent="0.35"/>
    <row r="244" s="3" customFormat="1" ht="21" x14ac:dyDescent="0.35"/>
    <row r="245" s="3" customFormat="1" ht="21" x14ac:dyDescent="0.35"/>
    <row r="246" s="3" customFormat="1" ht="21" x14ac:dyDescent="0.35"/>
    <row r="247" s="3" customFormat="1" ht="21" x14ac:dyDescent="0.35"/>
    <row r="248" s="3" customFormat="1" ht="21" x14ac:dyDescent="0.35"/>
    <row r="249" s="3" customFormat="1" ht="21" x14ac:dyDescent="0.35"/>
    <row r="250" s="3" customFormat="1" ht="21" x14ac:dyDescent="0.35"/>
    <row r="251" s="3" customFormat="1" ht="21" x14ac:dyDescent="0.35"/>
    <row r="252" s="3" customFormat="1" ht="21" x14ac:dyDescent="0.35"/>
    <row r="253" s="3" customFormat="1" ht="21" x14ac:dyDescent="0.3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</sheetData>
  <sheetProtection algorithmName="SHA-512" hashValue="uFFXh5Xg/cYlhuNEJztevnzE/fUmiSFFbB51EuYKVn0qi22hM5ME4OsYPUCBjV1GM3uh1Xkzb0hH5g2utiV0XA==" saltValue="Btj2n2AOI+zIBIGOP1y8cg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C13" name="Range1"/>
    <protectedRange algorithmName="SHA-512" hashValue="8rq440eKRcyMzOiJNfpWQnnD5s1IxeatO/NPfcP0LBab6ciVCYjxgYmu9+2NQicAEXr4XS/xsXRBvbH+BWDtsQ==" saltValue="k5W9SaamrGGxYMIpym44Mg==" spinCount="100000" sqref="C34" name="Range1_1"/>
    <protectedRange algorithmName="SHA-512" hashValue="8rq440eKRcyMzOiJNfpWQnnD5s1IxeatO/NPfcP0LBab6ciVCYjxgYmu9+2NQicAEXr4XS/xsXRBvbH+BWDtsQ==" saltValue="k5W9SaamrGGxYMIpym44Mg==" spinCount="100000" sqref="C54 C89" name="Range1_2"/>
    <protectedRange algorithmName="SHA-512" hashValue="8rq440eKRcyMzOiJNfpWQnnD5s1IxeatO/NPfcP0LBab6ciVCYjxgYmu9+2NQicAEXr4XS/xsXRBvbH+BWDtsQ==" saltValue="k5W9SaamrGGxYMIpym44Mg==" spinCount="100000" sqref="C72 C106" name="Range1_3"/>
  </protectedRanges>
  <mergeCells count="166">
    <mergeCell ref="B117:C118"/>
    <mergeCell ref="H117:I118"/>
    <mergeCell ref="B100:C101"/>
    <mergeCell ref="H100:I101"/>
    <mergeCell ref="B7:O8"/>
    <mergeCell ref="B24:C25"/>
    <mergeCell ref="B45:C46"/>
    <mergeCell ref="B65:C66"/>
    <mergeCell ref="B83:C84"/>
    <mergeCell ref="H109:I110"/>
    <mergeCell ref="H92:I93"/>
    <mergeCell ref="K117:K118"/>
    <mergeCell ref="L16:L17"/>
    <mergeCell ref="L24:L25"/>
    <mergeCell ref="L37:L38"/>
    <mergeCell ref="L45:L46"/>
    <mergeCell ref="L57:L58"/>
    <mergeCell ref="L65:L66"/>
    <mergeCell ref="L75:L76"/>
    <mergeCell ref="L83:L84"/>
    <mergeCell ref="L92:L93"/>
    <mergeCell ref="L100:L101"/>
    <mergeCell ref="L109:L110"/>
    <mergeCell ref="L117:L118"/>
    <mergeCell ref="K115:L115"/>
    <mergeCell ref="B116:C116"/>
    <mergeCell ref="E116:F116"/>
    <mergeCell ref="H116:I116"/>
    <mergeCell ref="K116:L116"/>
    <mergeCell ref="N116:O116"/>
    <mergeCell ref="B16:B17"/>
    <mergeCell ref="B20:B21"/>
    <mergeCell ref="B37:B38"/>
    <mergeCell ref="B41:B42"/>
    <mergeCell ref="B57:B58"/>
    <mergeCell ref="B61:B62"/>
    <mergeCell ref="B75:B76"/>
    <mergeCell ref="B79:B80"/>
    <mergeCell ref="B92:B93"/>
    <mergeCell ref="B96:B97"/>
    <mergeCell ref="B109:B110"/>
    <mergeCell ref="B113:B114"/>
    <mergeCell ref="K16:K17"/>
    <mergeCell ref="K24:K25"/>
    <mergeCell ref="K37:K38"/>
    <mergeCell ref="K45:K46"/>
    <mergeCell ref="K57:K58"/>
    <mergeCell ref="K65:K66"/>
    <mergeCell ref="B108:C108"/>
    <mergeCell ref="E108:F108"/>
    <mergeCell ref="H108:I108"/>
    <mergeCell ref="K108:L108"/>
    <mergeCell ref="N108:O108"/>
    <mergeCell ref="B112:C112"/>
    <mergeCell ref="E112:F112"/>
    <mergeCell ref="H112:I112"/>
    <mergeCell ref="K112:L112"/>
    <mergeCell ref="N112:O112"/>
    <mergeCell ref="K109:K110"/>
    <mergeCell ref="K98:L98"/>
    <mergeCell ref="B99:C99"/>
    <mergeCell ref="E99:F99"/>
    <mergeCell ref="H99:I99"/>
    <mergeCell ref="K99:L99"/>
    <mergeCell ref="N99:O99"/>
    <mergeCell ref="B102:F102"/>
    <mergeCell ref="B104:C104"/>
    <mergeCell ref="B105:C105"/>
    <mergeCell ref="K105:L105"/>
    <mergeCell ref="K100:K101"/>
    <mergeCell ref="B91:C91"/>
    <mergeCell ref="E91:F91"/>
    <mergeCell ref="H91:I91"/>
    <mergeCell ref="K91:L91"/>
    <mergeCell ref="N91:O91"/>
    <mergeCell ref="B95:C95"/>
    <mergeCell ref="E95:F95"/>
    <mergeCell ref="H95:I95"/>
    <mergeCell ref="K95:L95"/>
    <mergeCell ref="N95:O95"/>
    <mergeCell ref="K92:K93"/>
    <mergeCell ref="K81:L81"/>
    <mergeCell ref="B82:C82"/>
    <mergeCell ref="E82:F82"/>
    <mergeCell ref="H82:I82"/>
    <mergeCell ref="K82:L82"/>
    <mergeCell ref="N82:O82"/>
    <mergeCell ref="B85:F85"/>
    <mergeCell ref="B87:C87"/>
    <mergeCell ref="B88:C88"/>
    <mergeCell ref="K88:L88"/>
    <mergeCell ref="K83:K84"/>
    <mergeCell ref="B74:C74"/>
    <mergeCell ref="E74:F74"/>
    <mergeCell ref="H74:I74"/>
    <mergeCell ref="K74:L74"/>
    <mergeCell ref="N74:O74"/>
    <mergeCell ref="B78:C78"/>
    <mergeCell ref="E78:F78"/>
    <mergeCell ref="H78:I78"/>
    <mergeCell ref="K78:L78"/>
    <mergeCell ref="N78:O78"/>
    <mergeCell ref="K75:K76"/>
    <mergeCell ref="K63:L63"/>
    <mergeCell ref="B64:C64"/>
    <mergeCell ref="E64:F64"/>
    <mergeCell ref="H64:I64"/>
    <mergeCell ref="K64:L64"/>
    <mergeCell ref="N64:O64"/>
    <mergeCell ref="B67:F67"/>
    <mergeCell ref="B70:C70"/>
    <mergeCell ref="B71:C71"/>
    <mergeCell ref="K71:L71"/>
    <mergeCell ref="B56:C56"/>
    <mergeCell ref="E56:F56"/>
    <mergeCell ref="H56:I56"/>
    <mergeCell ref="K56:L56"/>
    <mergeCell ref="N56:O56"/>
    <mergeCell ref="B60:C60"/>
    <mergeCell ref="E60:F60"/>
    <mergeCell ref="H60:I60"/>
    <mergeCell ref="K60:L60"/>
    <mergeCell ref="N60:O60"/>
    <mergeCell ref="K43:L43"/>
    <mergeCell ref="B44:C44"/>
    <mergeCell ref="E44:F44"/>
    <mergeCell ref="H44:I44"/>
    <mergeCell ref="K44:L44"/>
    <mergeCell ref="N44:O44"/>
    <mergeCell ref="B47:F47"/>
    <mergeCell ref="B52:C52"/>
    <mergeCell ref="B53:C53"/>
    <mergeCell ref="K53:L53"/>
    <mergeCell ref="B36:C36"/>
    <mergeCell ref="E36:F36"/>
    <mergeCell ref="H36:I36"/>
    <mergeCell ref="K36:L36"/>
    <mergeCell ref="N36:O36"/>
    <mergeCell ref="B40:C40"/>
    <mergeCell ref="E40:F40"/>
    <mergeCell ref="H40:I40"/>
    <mergeCell ref="K40:L40"/>
    <mergeCell ref="N40:O40"/>
    <mergeCell ref="K22:L22"/>
    <mergeCell ref="B23:C23"/>
    <mergeCell ref="E23:F23"/>
    <mergeCell ref="H23:I23"/>
    <mergeCell ref="K23:L23"/>
    <mergeCell ref="N23:O23"/>
    <mergeCell ref="B26:F26"/>
    <mergeCell ref="B32:C32"/>
    <mergeCell ref="B33:C33"/>
    <mergeCell ref="K33:L33"/>
    <mergeCell ref="B11:C11"/>
    <mergeCell ref="B12:C12"/>
    <mergeCell ref="K12:L12"/>
    <mergeCell ref="B15:C15"/>
    <mergeCell ref="E15:F15"/>
    <mergeCell ref="H15:I15"/>
    <mergeCell ref="K15:L15"/>
    <mergeCell ref="N15:O15"/>
    <mergeCell ref="B19:C19"/>
    <mergeCell ref="E19:F19"/>
    <mergeCell ref="H19:I19"/>
    <mergeCell ref="K19:L19"/>
    <mergeCell ref="N19:O19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2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  <arrUserId title="Range1_2" rangeCreator="" othersAccessPermission="edit"/>
    <arrUserId title="Range1_3" rangeCreator="" othersAccessPermission="edit"/>
  </rangeList>
</allowEditUser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2284BE-1E83-47F8-9E54-5E0F91C012CF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C5E41E4-3A1E-491B-A29E-4BDDD64F378D}">
  <ds:schemaRefs/>
</ds:datastoreItem>
</file>

<file path=customXml/itemProps4.xml><?xml version="1.0" encoding="utf-8"?>
<ds:datastoreItem xmlns:ds="http://schemas.openxmlformats.org/officeDocument/2006/customXml" ds:itemID="{D3314D3E-A35D-42A3-9DF3-486C5630E901}">
  <ds:schemaRefs/>
</ds:datastoreItem>
</file>

<file path=customXml/itemProps5.xml><?xml version="1.0" encoding="utf-8"?>
<ds:datastoreItem xmlns:ds="http://schemas.openxmlformats.org/officeDocument/2006/customXml" ds:itemID="{4C92C62C-8117-41BE-9A77-A470F51B13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Sword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2025-07-25T20:32:04Z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0D799FC3D6AA4FC9857B1814228C8BBB_12</vt:lpwstr>
  </property>
  <property fmtid="{D5CDD505-2E9C-101B-9397-08002B2CF9AE}" pid="4" name="KSOProductBuildVer">
    <vt:lpwstr>1046-12.2.0.22222</vt:lpwstr>
  </property>
</Properties>
</file>