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-2025\novas-1\"/>
    </mc:Choice>
  </mc:AlternateContent>
  <xr:revisionPtr revIDLastSave="0" documentId="8_{38485A40-F1D5-4F77-85A4-D6303E5B4B1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rmor Previdência FIM (2)" sheetId="2" state="hidden" r:id="rId1"/>
    <sheet name="Armor Previdência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1" l="1"/>
  <c r="N54" i="1"/>
  <c r="J54" i="1"/>
  <c r="H54" i="1"/>
  <c r="T80" i="2"/>
  <c r="R80" i="2"/>
  <c r="P80" i="2"/>
  <c r="N80" i="2"/>
  <c r="L80" i="2"/>
  <c r="J80" i="2"/>
  <c r="H80" i="2"/>
  <c r="F80" i="2"/>
  <c r="T76" i="2"/>
  <c r="R76" i="2"/>
  <c r="L76" i="2"/>
  <c r="J76" i="2"/>
  <c r="H76" i="2"/>
  <c r="F76" i="2"/>
  <c r="T72" i="2"/>
  <c r="P72" i="2"/>
  <c r="L72" i="2"/>
  <c r="J72" i="2"/>
  <c r="H72" i="2"/>
  <c r="F72" i="2"/>
  <c r="T68" i="2"/>
  <c r="P58" i="2"/>
  <c r="N58" i="2"/>
</calcChain>
</file>

<file path=xl/sharedStrings.xml><?xml version="1.0" encoding="utf-8"?>
<sst xmlns="http://schemas.openxmlformats.org/spreadsheetml/2006/main" count="231" uniqueCount="108">
  <si>
    <t xml:space="preserve">Anbima - Sumário </t>
  </si>
  <si>
    <t>Sumário da Remuneração de Prestadores de Serviços</t>
  </si>
  <si>
    <t>Mês/Ano de Referência</t>
  </si>
  <si>
    <t>Fundo</t>
  </si>
  <si>
    <t>Armor Previdência FIM</t>
  </si>
  <si>
    <t>CNPJ</t>
  </si>
  <si>
    <t>27.706.810/0001-14</t>
  </si>
  <si>
    <t>Prestadores de Serviços Essenciais</t>
  </si>
  <si>
    <t>Gestor de Recursos</t>
  </si>
  <si>
    <t>Armor Gestora de Recursos LTDA.</t>
  </si>
  <si>
    <t>CNPJ Gestor</t>
  </si>
  <si>
    <t>34.176.302/0001-37</t>
  </si>
  <si>
    <t>Administrador Fiduciário</t>
  </si>
  <si>
    <r>
      <rPr>
        <sz val="11"/>
        <rFont val="Arial"/>
        <family val="2"/>
      </rPr>
      <t>BTG Pactual Serviços Financeiros DTVM</t>
    </r>
    <r>
      <rPr>
        <strike/>
        <sz val="11"/>
        <color rgb="FFFF0000"/>
        <rFont val="Arial"/>
        <family val="2"/>
      </rPr>
      <t>.</t>
    </r>
  </si>
  <si>
    <t>CNPJ Administrador</t>
  </si>
  <si>
    <t>59.281.253/0001-23</t>
  </si>
  <si>
    <t>Seção I - Características da Classe / Subclasse</t>
  </si>
  <si>
    <t>Classe Relacionada</t>
  </si>
  <si>
    <t>Classe Única</t>
  </si>
  <si>
    <t>CNPJ da Classe</t>
  </si>
  <si>
    <t>Nome da Subclasse</t>
  </si>
  <si>
    <t>N/A</t>
  </si>
  <si>
    <t>Código da Subclasse</t>
  </si>
  <si>
    <t xml:space="preserve">Taxa Global da Classe ou Subclasse </t>
  </si>
  <si>
    <t xml:space="preserve">Taxa de Performance da Classe ou Subclasse </t>
  </si>
  <si>
    <t>8% do que exceder 100% o CDI</t>
  </si>
  <si>
    <t>Periodicidade de Pagamento de Performance</t>
  </si>
  <si>
    <t>Semestral</t>
  </si>
  <si>
    <t>Público-Alvo</t>
  </si>
  <si>
    <t>Investidores em Geral</t>
  </si>
  <si>
    <t>Categoria</t>
  </si>
  <si>
    <t>FIF</t>
  </si>
  <si>
    <t>Tipo de Classe</t>
  </si>
  <si>
    <t>Classe Multimercado</t>
  </si>
  <si>
    <t>Investimento Mínimo</t>
  </si>
  <si>
    <t>Movimentação Mínima</t>
  </si>
  <si>
    <t>Não há</t>
  </si>
  <si>
    <t>Saldo Mínimo de Permanência</t>
  </si>
  <si>
    <t>Cotização da Aplicação</t>
  </si>
  <si>
    <t>D+0</t>
  </si>
  <si>
    <t>Conversão do Resgate</t>
  </si>
  <si>
    <t>D+5</t>
  </si>
  <si>
    <t>Pagamento do Resgate</t>
  </si>
  <si>
    <t>D+6</t>
  </si>
  <si>
    <t>Taxa de Saída</t>
  </si>
  <si>
    <t>Não</t>
  </si>
  <si>
    <t>Carência para Resgate</t>
  </si>
  <si>
    <t>Permite Integralização e Resgate em Ativos?</t>
  </si>
  <si>
    <t>Cisão de Parcela Ilíquida</t>
  </si>
  <si>
    <t>Barreiras aos Resgates</t>
  </si>
  <si>
    <t>Seção II - Administração Fiduciária</t>
  </si>
  <si>
    <t>Taxa de Administração Fiduciária</t>
  </si>
  <si>
    <t>Forma de Remuneração</t>
  </si>
  <si>
    <t xml:space="preserve">Valor Fixo ou Mínimo </t>
  </si>
  <si>
    <t>Taxa de Adm Fid (% sobre PL)</t>
  </si>
  <si>
    <t>Faixa Atual de Remuneração</t>
  </si>
  <si>
    <t xml:space="preserve">Até R$ 100.000.000,00 </t>
  </si>
  <si>
    <t xml:space="preserve">De R$ 100.000.000.00 até R$ 300.000.000,00 </t>
  </si>
  <si>
    <t xml:space="preserve">De R$ 300.000.000.00 até R$ 400.000.000,00 </t>
  </si>
  <si>
    <t xml:space="preserve">De R$ 400.000.000.00 até R$ 500.000.000,00 </t>
  </si>
  <si>
    <t xml:space="preserve">Acima de R$ 500.000.000,00 </t>
  </si>
  <si>
    <t>x</t>
  </si>
  <si>
    <t>Seção III - Acordos Comerciais entre o Gestor e os Distribuidores da Subclasse</t>
  </si>
  <si>
    <t>Distribuição</t>
  </si>
  <si>
    <t>Gestão</t>
  </si>
  <si>
    <t>Acordos de remuneração</t>
  </si>
  <si>
    <t>Faixas de Remuneração</t>
  </si>
  <si>
    <t>Valor Fixo ou Mínimo (anual)</t>
  </si>
  <si>
    <t>Taxa de Distribuição (% sob o PL)</t>
  </si>
  <si>
    <t>Tx de Performance                       (do que exceder o benchmark)</t>
  </si>
  <si>
    <t>Valor Fixo ou Mínimo</t>
  </si>
  <si>
    <t>Taxa de Gestão (sob o PL)</t>
  </si>
  <si>
    <t>Tx de Performance                  (do que exceder o benchmark)</t>
  </si>
  <si>
    <t>Outras Receitas Recebidas pelo Distribuidor Pagas Diretamente pelos Essenciais</t>
  </si>
  <si>
    <t>Caso Aplicável - Condições Complementares sobre a Forma de Remuneração do Distribuidor</t>
  </si>
  <si>
    <t xml:space="preserve">Distribuidor 1  </t>
  </si>
  <si>
    <t>Sem Faixa</t>
  </si>
  <si>
    <t xml:space="preserve"> CVM - Cenário</t>
  </si>
  <si>
    <t>Simulação de Cenários em Fundos de Varejo</t>
  </si>
  <si>
    <t>Remuneração dos Prestadores de Serviço</t>
  </si>
  <si>
    <t>Distribuidor 1</t>
  </si>
  <si>
    <t>Taxa de Perf</t>
  </si>
  <si>
    <t>Taxa Total</t>
  </si>
  <si>
    <t>Rentabilidade do Fundo acima do Indexador</t>
  </si>
  <si>
    <t>Performance Fundo</t>
  </si>
  <si>
    <t>Itaú</t>
  </si>
  <si>
    <t>Investimento</t>
  </si>
  <si>
    <t>Simulação de Cenário</t>
  </si>
  <si>
    <t>Taxa de Administração</t>
  </si>
  <si>
    <t>Gestor</t>
  </si>
  <si>
    <t>Distribuidor</t>
  </si>
  <si>
    <t>Administrador</t>
  </si>
  <si>
    <t>Taxa Total de Administração</t>
  </si>
  <si>
    <t>Rateio</t>
  </si>
  <si>
    <t>% do PL</t>
  </si>
  <si>
    <t>$</t>
  </si>
  <si>
    <t>Taxa de Performance</t>
  </si>
  <si>
    <t>Taxa Total de Performance</t>
  </si>
  <si>
    <t>Armor Previdência FIM Responsabilidade Limitada</t>
  </si>
  <si>
    <r>
      <rPr>
        <sz val="11"/>
        <rFont val="Calibri"/>
        <family val="2"/>
      </rPr>
      <t>BTG Pactual Serviços Financeiros DTVM</t>
    </r>
    <r>
      <rPr>
        <strike/>
        <sz val="11"/>
        <color rgb="FFFF0000"/>
        <rFont val="Calibri"/>
        <family val="2"/>
      </rPr>
      <t>.</t>
    </r>
  </si>
  <si>
    <t xml:space="preserve">Seção I - Características da Classe </t>
  </si>
  <si>
    <t xml:space="preserve">Taxa Global da Classe </t>
  </si>
  <si>
    <t xml:space="preserve">Taxa de Performance da Classe </t>
  </si>
  <si>
    <t>D+0 da data do pedido</t>
  </si>
  <si>
    <t>D+5 (dias corridos) da data do pedido</t>
  </si>
  <si>
    <t>D+1 (dia útil)  da data da conversão</t>
  </si>
  <si>
    <t>Taxa de Estruturação de Previdência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</si>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</sst>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0.0%"/>
    <numFmt numFmtId="165" formatCode="&quot;R$&quot;\ #,##0.00"/>
  </numFmts>
  <fonts count="23" x14ac:knownFonts="1">
    <font>
      <sz val="11"/>
      <color theme="1"/>
      <name val="Aptos Narrow"/>
      <charset val="134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strike/>
      <sz val="11"/>
      <color rgb="FFFF0000"/>
      <name val="Arial"/>
      <family val="2"/>
    </font>
    <font>
      <strike/>
      <sz val="11"/>
      <color rgb="FFFF0000"/>
      <name val="Calibri"/>
      <family val="2"/>
    </font>
    <font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rgb="FFFFFF00"/>
      </right>
      <top style="thin">
        <color auto="1"/>
      </top>
      <bottom style="thin">
        <color auto="1"/>
      </bottom>
      <diagonal/>
    </border>
    <border>
      <left style="thin">
        <color rgb="FFFFFF0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rgb="FFFFFF00"/>
      </right>
      <top style="thin">
        <color auto="1"/>
      </top>
      <bottom style="thin">
        <color auto="1"/>
      </bottom>
      <diagonal/>
    </border>
    <border>
      <left style="thin">
        <color rgb="FFFFFF00"/>
      </left>
      <right style="thin">
        <color rgb="FFFFFF00"/>
      </right>
      <top style="thin">
        <color auto="1"/>
      </top>
      <bottom style="thin">
        <color auto="1"/>
      </bottom>
      <diagonal/>
    </border>
    <border>
      <left style="thin">
        <color rgb="FFFFFF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 tint="-0.14996795556505021"/>
      </right>
      <top style="thin">
        <color theme="0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auto="1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330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3" xfId="0" applyFont="1" applyFill="1" applyBorder="1"/>
    <xf numFmtId="0" fontId="3" fillId="4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3" fillId="2" borderId="0" xfId="0" applyFont="1" applyFill="1" applyAlignment="1">
      <alignment horizontal="left" wrapText="1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8" fontId="4" fillId="4" borderId="4" xfId="0" applyNumberFormat="1" applyFont="1" applyFill="1" applyBorder="1" applyAlignment="1">
      <alignment horizontal="left"/>
    </xf>
    <xf numFmtId="8" fontId="4" fillId="4" borderId="5" xfId="0" applyNumberFormat="1" applyFont="1" applyFill="1" applyBorder="1" applyAlignment="1">
      <alignment horizontal="left"/>
    </xf>
    <xf numFmtId="0" fontId="2" fillId="4" borderId="4" xfId="0" applyFont="1" applyFill="1" applyBorder="1"/>
    <xf numFmtId="0" fontId="2" fillId="4" borderId="5" xfId="0" applyFont="1" applyFill="1" applyBorder="1"/>
    <xf numFmtId="0" fontId="2" fillId="2" borderId="13" xfId="0" applyFont="1" applyFill="1" applyBorder="1"/>
    <xf numFmtId="0" fontId="0" fillId="2" borderId="14" xfId="0" applyFill="1" applyBorder="1"/>
    <xf numFmtId="0" fontId="2" fillId="0" borderId="16" xfId="0" applyFont="1" applyBorder="1"/>
    <xf numFmtId="0" fontId="2" fillId="2" borderId="7" xfId="0" applyFont="1" applyFill="1" applyBorder="1"/>
    <xf numFmtId="0" fontId="2" fillId="0" borderId="8" xfId="0" applyFont="1" applyBorder="1"/>
    <xf numFmtId="0" fontId="3" fillId="2" borderId="1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8" fontId="4" fillId="4" borderId="12" xfId="0" applyNumberFormat="1" applyFont="1" applyFill="1" applyBorder="1" applyAlignment="1">
      <alignment horizontal="left"/>
    </xf>
    <xf numFmtId="0" fontId="3" fillId="2" borderId="0" xfId="0" applyFont="1" applyFill="1"/>
    <xf numFmtId="164" fontId="4" fillId="4" borderId="12" xfId="1" applyNumberFormat="1" applyFont="1" applyFill="1" applyBorder="1" applyAlignment="1">
      <alignment horizontal="left"/>
    </xf>
    <xf numFmtId="0" fontId="7" fillId="2" borderId="14" xfId="0" applyFont="1" applyFill="1" applyBorder="1"/>
    <xf numFmtId="0" fontId="2" fillId="2" borderId="14" xfId="0" applyFont="1" applyFill="1" applyBorder="1"/>
    <xf numFmtId="17" fontId="4" fillId="2" borderId="0" xfId="0" applyNumberFormat="1" applyFont="1" applyFill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/>
    </xf>
    <xf numFmtId="8" fontId="4" fillId="4" borderId="22" xfId="0" applyNumberFormat="1" applyFont="1" applyFill="1" applyBorder="1" applyAlignment="1">
      <alignment horizontal="left"/>
    </xf>
    <xf numFmtId="0" fontId="2" fillId="4" borderId="22" xfId="0" applyFont="1" applyFill="1" applyBorder="1"/>
    <xf numFmtId="0" fontId="2" fillId="2" borderId="10" xfId="0" applyFont="1" applyFill="1" applyBorder="1"/>
    <xf numFmtId="0" fontId="3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10" fontId="5" fillId="4" borderId="2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2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12" xfId="0" applyFont="1" applyFill="1" applyBorder="1"/>
    <xf numFmtId="10" fontId="4" fillId="4" borderId="22" xfId="0" applyNumberFormat="1" applyFont="1" applyFill="1" applyBorder="1" applyAlignment="1">
      <alignment horizontal="left" vertical="center"/>
    </xf>
    <xf numFmtId="10" fontId="6" fillId="2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3" fillId="2" borderId="26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2" fillId="2" borderId="32" xfId="0" applyFont="1" applyFill="1" applyBorder="1"/>
    <xf numFmtId="9" fontId="9" fillId="2" borderId="0" xfId="0" applyNumberFormat="1" applyFont="1" applyFill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33" xfId="0" applyFill="1" applyBorder="1"/>
    <xf numFmtId="0" fontId="10" fillId="5" borderId="34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6" borderId="1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0" fillId="2" borderId="3" xfId="0" applyFill="1" applyBorder="1"/>
    <xf numFmtId="0" fontId="10" fillId="4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0" fillId="6" borderId="35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11" xfId="0" applyBorder="1"/>
    <xf numFmtId="0" fontId="13" fillId="2" borderId="0" xfId="0" applyFont="1" applyFill="1" applyAlignment="1">
      <alignment horizontal="left" wrapText="1"/>
    </xf>
    <xf numFmtId="0" fontId="14" fillId="4" borderId="4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left"/>
    </xf>
    <xf numFmtId="8" fontId="15" fillId="4" borderId="4" xfId="0" applyNumberFormat="1" applyFont="1" applyFill="1" applyBorder="1" applyAlignment="1">
      <alignment horizontal="left"/>
    </xf>
    <xf numFmtId="8" fontId="15" fillId="4" borderId="5" xfId="0" applyNumberFormat="1" applyFont="1" applyFill="1" applyBorder="1" applyAlignment="1">
      <alignment horizontal="left"/>
    </xf>
    <xf numFmtId="0" fontId="0" fillId="2" borderId="13" xfId="0" applyFill="1" applyBorder="1"/>
    <xf numFmtId="0" fontId="10" fillId="2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4" fillId="4" borderId="5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4" fontId="14" fillId="4" borderId="5" xfId="0" applyNumberFormat="1" applyFont="1" applyFill="1" applyBorder="1" applyAlignment="1">
      <alignment horizontal="left" vertical="center" wrapText="1"/>
    </xf>
    <xf numFmtId="10" fontId="14" fillId="4" borderId="22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0" fillId="0" borderId="16" xfId="0" applyBorder="1"/>
    <xf numFmtId="0" fontId="0" fillId="2" borderId="7" xfId="0" applyFill="1" applyBorder="1"/>
    <xf numFmtId="0" fontId="0" fillId="0" borderId="8" xfId="0" applyBorder="1"/>
    <xf numFmtId="0" fontId="16" fillId="2" borderId="19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8" fontId="12" fillId="4" borderId="12" xfId="0" applyNumberFormat="1" applyFont="1" applyFill="1" applyBorder="1" applyAlignment="1">
      <alignment horizontal="left"/>
    </xf>
    <xf numFmtId="0" fontId="10" fillId="2" borderId="0" xfId="0" applyFont="1" applyFill="1"/>
    <xf numFmtId="0" fontId="17" fillId="5" borderId="34" xfId="0" applyFont="1" applyFill="1" applyBorder="1"/>
    <xf numFmtId="0" fontId="17" fillId="2" borderId="39" xfId="0" applyFont="1" applyFill="1" applyBorder="1"/>
    <xf numFmtId="0" fontId="13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0" fillId="6" borderId="40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10" fillId="6" borderId="42" xfId="0" applyFont="1" applyFill="1" applyBorder="1" applyAlignment="1">
      <alignment horizontal="left" vertical="center" wrapText="1"/>
    </xf>
    <xf numFmtId="0" fontId="10" fillId="6" borderId="43" xfId="0" applyFont="1" applyFill="1" applyBorder="1" applyAlignment="1">
      <alignment horizontal="left" vertical="center" wrapText="1"/>
    </xf>
    <xf numFmtId="17" fontId="12" fillId="2" borderId="0" xfId="0" applyNumberFormat="1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2" fillId="2" borderId="23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/>
    </xf>
    <xf numFmtId="8" fontId="15" fillId="4" borderId="22" xfId="0" applyNumberFormat="1" applyFont="1" applyFill="1" applyBorder="1" applyAlignment="1">
      <alignment horizontal="left"/>
    </xf>
    <xf numFmtId="0" fontId="0" fillId="2" borderId="10" xfId="0" applyFill="1" applyBorder="1"/>
    <xf numFmtId="0" fontId="10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/>
    </xf>
    <xf numFmtId="0" fontId="16" fillId="2" borderId="28" xfId="0" applyFont="1" applyFill="1" applyBorder="1" applyAlignment="1">
      <alignment vertical="center" wrapText="1"/>
    </xf>
    <xf numFmtId="0" fontId="16" fillId="2" borderId="29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25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0" fontId="11" fillId="2" borderId="12" xfId="0" applyFont="1" applyFill="1" applyBorder="1"/>
    <xf numFmtId="10" fontId="12" fillId="4" borderId="22" xfId="0" applyNumberFormat="1" applyFont="1" applyFill="1" applyBorder="1" applyAlignment="1">
      <alignment horizontal="left" vertical="center"/>
    </xf>
    <xf numFmtId="10" fontId="11" fillId="2" borderId="12" xfId="0" applyNumberFormat="1" applyFont="1" applyFill="1" applyBorder="1" applyAlignment="1">
      <alignment horizontal="center" vertical="center"/>
    </xf>
    <xf numFmtId="0" fontId="0" fillId="6" borderId="42" xfId="0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0" fontId="10" fillId="6" borderId="44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vertical="center"/>
    </xf>
    <xf numFmtId="0" fontId="16" fillId="2" borderId="31" xfId="0" applyFont="1" applyFill="1" applyBorder="1" applyAlignment="1">
      <alignment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2" borderId="32" xfId="0" applyFill="1" applyBorder="1"/>
    <xf numFmtId="0" fontId="0" fillId="6" borderId="21" xfId="0" applyFill="1" applyBorder="1" applyAlignment="1">
      <alignment horizontal="left"/>
    </xf>
    <xf numFmtId="0" fontId="10" fillId="2" borderId="45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0" fillId="2" borderId="48" xfId="0" applyFill="1" applyBorder="1"/>
    <xf numFmtId="0" fontId="10" fillId="2" borderId="7" xfId="0" applyFont="1" applyFill="1" applyBorder="1" applyAlignment="1">
      <alignment horizontal="left" vertical="center" wrapText="1"/>
    </xf>
    <xf numFmtId="0" fontId="10" fillId="7" borderId="5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4" borderId="51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vertical="center" wrapText="1"/>
    </xf>
    <xf numFmtId="165" fontId="12" fillId="8" borderId="53" xfId="0" applyNumberFormat="1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9" fontId="12" fillId="4" borderId="54" xfId="0" applyNumberFormat="1" applyFont="1" applyFill="1" applyBorder="1" applyAlignment="1">
      <alignment horizontal="left" vertical="center" wrapText="1"/>
    </xf>
    <xf numFmtId="10" fontId="12" fillId="2" borderId="0" xfId="0" applyNumberFormat="1" applyFont="1" applyFill="1" applyAlignment="1">
      <alignment horizontal="center" vertical="center" wrapText="1"/>
    </xf>
    <xf numFmtId="164" fontId="12" fillId="4" borderId="54" xfId="0" applyNumberFormat="1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0" fontId="10" fillId="2" borderId="57" xfId="0" applyFont="1" applyFill="1" applyBorder="1" applyAlignment="1">
      <alignment horizontal="left" vertical="center" wrapText="1"/>
    </xf>
    <xf numFmtId="0" fontId="10" fillId="5" borderId="50" xfId="0" applyFont="1" applyFill="1" applyBorder="1" applyAlignment="1">
      <alignment horizontal="left" vertical="center" wrapText="1"/>
    </xf>
    <xf numFmtId="0" fontId="10" fillId="5" borderId="58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10" fillId="5" borderId="59" xfId="0" applyFont="1" applyFill="1" applyBorder="1" applyAlignment="1">
      <alignment horizontal="left" vertical="center" wrapText="1"/>
    </xf>
    <xf numFmtId="0" fontId="10" fillId="2" borderId="60" xfId="0" applyFont="1" applyFill="1" applyBorder="1" applyAlignment="1">
      <alignment horizontal="left" vertical="center" wrapText="1"/>
    </xf>
    <xf numFmtId="9" fontId="12" fillId="4" borderId="39" xfId="0" applyNumberFormat="1" applyFont="1" applyFill="1" applyBorder="1" applyAlignment="1">
      <alignment horizontal="left" vertical="center" wrapText="1"/>
    </xf>
    <xf numFmtId="10" fontId="12" fillId="2" borderId="0" xfId="0" applyNumberFormat="1" applyFont="1" applyFill="1" applyAlignment="1">
      <alignment vertical="center" wrapText="1"/>
    </xf>
    <xf numFmtId="10" fontId="11" fillId="4" borderId="51" xfId="0" applyNumberFormat="1" applyFont="1" applyFill="1" applyBorder="1" applyAlignment="1">
      <alignment horizontal="left" vertical="center" wrapText="1"/>
    </xf>
    <xf numFmtId="10" fontId="12" fillId="4" borderId="52" xfId="0" applyNumberFormat="1" applyFont="1" applyFill="1" applyBorder="1" applyAlignment="1">
      <alignment vertical="center" wrapText="1"/>
    </xf>
    <xf numFmtId="165" fontId="11" fillId="4" borderId="61" xfId="0" applyNumberFormat="1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9" fontId="12" fillId="4" borderId="39" xfId="1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vertical="center" wrapText="1"/>
    </xf>
    <xf numFmtId="165" fontId="11" fillId="4" borderId="53" xfId="0" applyNumberFormat="1" applyFont="1" applyFill="1" applyBorder="1" applyAlignment="1">
      <alignment horizontal="left" vertical="center" wrapText="1"/>
    </xf>
    <xf numFmtId="0" fontId="10" fillId="4" borderId="58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0" fontId="19" fillId="2" borderId="13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2" fillId="4" borderId="60" xfId="0" applyFont="1" applyFill="1" applyBorder="1" applyAlignment="1">
      <alignment vertical="center" wrapText="1"/>
    </xf>
    <xf numFmtId="0" fontId="12" fillId="4" borderId="67" xfId="0" applyFont="1" applyFill="1" applyBorder="1" applyAlignment="1">
      <alignment vertical="center" wrapText="1"/>
    </xf>
    <xf numFmtId="0" fontId="10" fillId="5" borderId="7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 wrapText="1"/>
    </xf>
    <xf numFmtId="10" fontId="11" fillId="4" borderId="72" xfId="0" applyNumberFormat="1" applyFont="1" applyFill="1" applyBorder="1" applyAlignment="1">
      <alignment horizontal="left" vertical="center" wrapText="1"/>
    </xf>
    <xf numFmtId="10" fontId="12" fillId="4" borderId="67" xfId="0" applyNumberFormat="1" applyFont="1" applyFill="1" applyBorder="1" applyAlignment="1">
      <alignment vertical="center" wrapText="1"/>
    </xf>
    <xf numFmtId="0" fontId="12" fillId="4" borderId="73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10" fontId="12" fillId="2" borderId="15" xfId="0" applyNumberFormat="1" applyFont="1" applyFill="1" applyBorder="1" applyAlignment="1">
      <alignment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2" fillId="4" borderId="74" xfId="0" applyFont="1" applyFill="1" applyBorder="1" applyAlignment="1">
      <alignment vertical="center" wrapText="1"/>
    </xf>
    <xf numFmtId="0" fontId="12" fillId="2" borderId="75" xfId="0" applyFont="1" applyFill="1" applyBorder="1" applyAlignment="1">
      <alignment vertical="center" wrapText="1"/>
    </xf>
    <xf numFmtId="0" fontId="12" fillId="4" borderId="52" xfId="0" applyFont="1" applyFill="1" applyBorder="1" applyAlignment="1">
      <alignment vertical="center" wrapText="1"/>
    </xf>
    <xf numFmtId="0" fontId="12" fillId="4" borderId="61" xfId="0" applyFont="1" applyFill="1" applyBorder="1" applyAlignment="1">
      <alignment vertical="center" wrapText="1"/>
    </xf>
    <xf numFmtId="0" fontId="10" fillId="4" borderId="7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1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 wrapText="1"/>
    </xf>
    <xf numFmtId="10" fontId="11" fillId="4" borderId="52" xfId="0" applyNumberFormat="1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10" fontId="12" fillId="4" borderId="39" xfId="0" applyNumberFormat="1" applyFont="1" applyFill="1" applyBorder="1" applyAlignment="1">
      <alignment horizontal="left" vertical="center" wrapText="1"/>
    </xf>
    <xf numFmtId="164" fontId="11" fillId="4" borderId="51" xfId="0" applyNumberFormat="1" applyFont="1" applyFill="1" applyBorder="1" applyAlignment="1">
      <alignment horizontal="left" vertical="center" wrapText="1"/>
    </xf>
    <xf numFmtId="165" fontId="11" fillId="4" borderId="68" xfId="0" applyNumberFormat="1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77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6" borderId="21" xfId="0" applyFont="1" applyFill="1" applyBorder="1" applyAlignment="1">
      <alignment horizontal="left"/>
    </xf>
    <xf numFmtId="17" fontId="11" fillId="4" borderId="4" xfId="0" applyNumberFormat="1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2" fillId="6" borderId="36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wrapText="1"/>
    </xf>
    <xf numFmtId="0" fontId="10" fillId="6" borderId="2" xfId="0" applyFont="1" applyFill="1" applyBorder="1" applyAlignment="1">
      <alignment horizontal="left" wrapText="1"/>
    </xf>
    <xf numFmtId="0" fontId="10" fillId="6" borderId="21" xfId="0" applyFont="1" applyFill="1" applyBorder="1" applyAlignment="1">
      <alignment horizontal="left" wrapText="1"/>
    </xf>
    <xf numFmtId="0" fontId="14" fillId="4" borderId="12" xfId="0" applyFont="1" applyFill="1" applyBorder="1" applyAlignment="1">
      <alignment horizontal="left"/>
    </xf>
    <xf numFmtId="164" fontId="14" fillId="4" borderId="12" xfId="0" applyNumberFormat="1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left"/>
    </xf>
    <xf numFmtId="8" fontId="15" fillId="4" borderId="4" xfId="0" applyNumberFormat="1" applyFont="1" applyFill="1" applyBorder="1" applyAlignment="1">
      <alignment horizontal="left"/>
    </xf>
    <xf numFmtId="8" fontId="15" fillId="4" borderId="5" xfId="0" applyNumberFormat="1" applyFont="1" applyFill="1" applyBorder="1" applyAlignment="1">
      <alignment horizontal="left"/>
    </xf>
    <xf numFmtId="8" fontId="15" fillId="4" borderId="22" xfId="0" applyNumberFormat="1" applyFont="1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5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6" fillId="4" borderId="3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0" fillId="4" borderId="4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0" fillId="7" borderId="69" xfId="0" applyFont="1" applyFill="1" applyBorder="1" applyAlignment="1">
      <alignment horizontal="left" vertical="center" wrapText="1"/>
    </xf>
    <xf numFmtId="0" fontId="10" fillId="7" borderId="70" xfId="0" applyFont="1" applyFill="1" applyBorder="1" applyAlignment="1">
      <alignment horizontal="left" vertical="center" wrapText="1"/>
    </xf>
    <xf numFmtId="0" fontId="10" fillId="7" borderId="59" xfId="0" applyFont="1" applyFill="1" applyBorder="1" applyAlignment="1">
      <alignment horizontal="left" vertical="center" wrapText="1"/>
    </xf>
    <xf numFmtId="0" fontId="10" fillId="9" borderId="35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0" fontId="10" fillId="9" borderId="55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9" borderId="62" xfId="0" applyFont="1" applyFill="1" applyBorder="1" applyAlignment="1">
      <alignment horizontal="left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63" xfId="0" applyFont="1" applyFill="1" applyBorder="1" applyAlignment="1">
      <alignment horizontal="center" vertical="center" wrapText="1"/>
    </xf>
    <xf numFmtId="0" fontId="10" fillId="9" borderId="55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left" vertical="center"/>
    </xf>
    <xf numFmtId="0" fontId="10" fillId="4" borderId="38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56" xfId="0" applyFont="1" applyFill="1" applyBorder="1" applyAlignment="1">
      <alignment horizontal="left" vertical="center" wrapText="1"/>
    </xf>
    <xf numFmtId="0" fontId="10" fillId="4" borderId="60" xfId="0" applyFont="1" applyFill="1" applyBorder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64" xfId="0" applyFont="1" applyFill="1" applyBorder="1" applyAlignment="1">
      <alignment horizontal="left" vertical="center" wrapText="1"/>
    </xf>
    <xf numFmtId="0" fontId="10" fillId="4" borderId="67" xfId="0" applyFont="1" applyFill="1" applyBorder="1" applyAlignment="1">
      <alignment horizontal="left" vertical="center" wrapText="1"/>
    </xf>
    <xf numFmtId="0" fontId="10" fillId="4" borderId="6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17" fontId="4" fillId="4" borderId="4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/>
    </xf>
    <xf numFmtId="164" fontId="4" fillId="4" borderId="12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22" xfId="0" applyFont="1" applyFill="1" applyBorder="1" applyAlignment="1">
      <alignment horizontal="left"/>
    </xf>
    <xf numFmtId="8" fontId="4" fillId="4" borderId="4" xfId="0" applyNumberFormat="1" applyFont="1" applyFill="1" applyBorder="1" applyAlignment="1">
      <alignment horizontal="left"/>
    </xf>
    <xf numFmtId="8" fontId="4" fillId="4" borderId="5" xfId="0" applyNumberFormat="1" applyFont="1" applyFill="1" applyBorder="1" applyAlignment="1">
      <alignment horizontal="left"/>
    </xf>
    <xf numFmtId="8" fontId="4" fillId="4" borderId="22" xfId="0" applyNumberFormat="1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5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0</xdr:row>
      <xdr:rowOff>79376</xdr:rowOff>
    </xdr:from>
    <xdr:to>
      <xdr:col>1</xdr:col>
      <xdr:colOff>1938867</xdr:colOff>
      <xdr:row>4</xdr:row>
      <xdr:rowOff>49106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" y="79375"/>
          <a:ext cx="1914525" cy="655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0</xdr:row>
      <xdr:rowOff>79376</xdr:rowOff>
    </xdr:from>
    <xdr:to>
      <xdr:col>1</xdr:col>
      <xdr:colOff>1938867</xdr:colOff>
      <xdr:row>4</xdr:row>
      <xdr:rowOff>49106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" y="79375"/>
          <a:ext cx="1914525" cy="655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1"/>
  <sheetViews>
    <sheetView topLeftCell="A43" zoomScale="90" zoomScaleNormal="90" workbookViewId="0">
      <selection activeCell="B71" sqref="B71:B72"/>
    </sheetView>
  </sheetViews>
  <sheetFormatPr defaultColWidth="9" defaultRowHeight="13.5" x14ac:dyDescent="0.15"/>
  <cols>
    <col min="1" max="1" width="2" style="1" customWidth="1"/>
    <col min="2" max="2" width="50.875" customWidth="1"/>
    <col min="3" max="3" width="1" style="1" customWidth="1"/>
    <col min="4" max="4" width="47.875" customWidth="1"/>
    <col min="5" max="5" width="1.125" style="1" customWidth="1"/>
    <col min="6" max="6" width="28.375" style="1" customWidth="1"/>
    <col min="7" max="7" width="0.875" style="1" customWidth="1"/>
    <col min="8" max="8" width="32.125" style="1" customWidth="1"/>
    <col min="9" max="9" width="1.125" style="1" customWidth="1"/>
    <col min="10" max="10" width="32.25" style="1" customWidth="1"/>
    <col min="11" max="11" width="1.125" style="1" customWidth="1"/>
    <col min="12" max="12" width="22.75" style="1" customWidth="1"/>
    <col min="13" max="13" width="1" style="1" customWidth="1"/>
    <col min="14" max="14" width="25.625" style="1" customWidth="1"/>
    <col min="15" max="15" width="1.25" style="1" customWidth="1"/>
    <col min="16" max="16" width="30.25" style="1" customWidth="1"/>
    <col min="17" max="17" width="1.25" style="1" customWidth="1"/>
    <col min="18" max="18" width="16.375" style="1" customWidth="1"/>
    <col min="19" max="19" width="4.25" style="1" customWidth="1"/>
    <col min="20" max="20" width="21.25" style="1" customWidth="1"/>
    <col min="21" max="21" width="2.625" style="1" customWidth="1"/>
    <col min="22" max="22" width="37.875" style="1" customWidth="1"/>
    <col min="23" max="23" width="50.375" style="1" customWidth="1"/>
    <col min="24" max="37" width="9.125" style="1"/>
  </cols>
  <sheetData>
    <row r="1" spans="1:15" s="1" customFormat="1" x14ac:dyDescent="0.15"/>
    <row r="2" spans="1:15" s="1" customFormat="1" x14ac:dyDescent="0.15"/>
    <row r="3" spans="1:15" s="1" customFormat="1" x14ac:dyDescent="0.15"/>
    <row r="4" spans="1:15" s="1" customFormat="1" x14ac:dyDescent="0.15"/>
    <row r="5" spans="1:15" s="1" customFormat="1" x14ac:dyDescent="0.15"/>
    <row r="6" spans="1:15" s="1" customFormat="1" ht="15" x14ac:dyDescent="0.15">
      <c r="A6" s="73"/>
      <c r="B6" s="74" t="s">
        <v>0</v>
      </c>
      <c r="C6" s="75"/>
    </row>
    <row r="7" spans="1:15" ht="15" x14ac:dyDescent="0.25">
      <c r="B7" s="236" t="s">
        <v>1</v>
      </c>
      <c r="C7" s="237"/>
      <c r="D7" s="237"/>
      <c r="E7" s="237"/>
      <c r="F7" s="237"/>
      <c r="G7" s="237"/>
      <c r="H7" s="237"/>
      <c r="I7" s="237"/>
      <c r="J7" s="238"/>
      <c r="O7" s="75"/>
    </row>
    <row r="8" spans="1:15" ht="6" customHeight="1" x14ac:dyDescent="0.15">
      <c r="F8" s="78"/>
      <c r="J8" s="78"/>
    </row>
    <row r="9" spans="1:15" ht="15" x14ac:dyDescent="0.15">
      <c r="B9" s="79" t="s">
        <v>2</v>
      </c>
      <c r="C9" s="80"/>
      <c r="D9" s="239">
        <v>45627</v>
      </c>
      <c r="E9" s="240"/>
      <c r="F9" s="240"/>
      <c r="G9" s="240"/>
      <c r="H9" s="240"/>
      <c r="I9" s="240"/>
      <c r="J9" s="241"/>
      <c r="K9" s="128"/>
    </row>
    <row r="10" spans="1:15" ht="15" x14ac:dyDescent="0.15">
      <c r="B10" s="79" t="s">
        <v>3</v>
      </c>
      <c r="C10" s="80"/>
      <c r="D10" s="242" t="s">
        <v>4</v>
      </c>
      <c r="E10" s="243"/>
      <c r="F10" s="243"/>
      <c r="G10" s="243"/>
      <c r="H10" s="243"/>
      <c r="I10" s="243"/>
      <c r="J10" s="244"/>
      <c r="K10" s="129"/>
    </row>
    <row r="11" spans="1:15" ht="15" x14ac:dyDescent="0.15">
      <c r="B11" s="79" t="s">
        <v>5</v>
      </c>
      <c r="C11" s="80"/>
      <c r="D11" s="242" t="s">
        <v>6</v>
      </c>
      <c r="E11" s="243"/>
      <c r="F11" s="243"/>
      <c r="G11" s="243"/>
      <c r="H11" s="243"/>
      <c r="I11" s="243"/>
      <c r="J11" s="244"/>
      <c r="K11" s="90"/>
    </row>
    <row r="12" spans="1:15" s="1" customFormat="1" ht="6" customHeight="1" x14ac:dyDescent="0.15">
      <c r="B12" s="81"/>
      <c r="C12" s="81"/>
      <c r="D12" s="82"/>
      <c r="E12" s="83"/>
      <c r="F12" s="83"/>
      <c r="G12" s="83"/>
      <c r="H12" s="83"/>
      <c r="I12" s="83"/>
      <c r="J12" s="130"/>
      <c r="K12" s="90"/>
    </row>
    <row r="13" spans="1:15" ht="15" x14ac:dyDescent="0.15">
      <c r="B13" s="84" t="s">
        <v>7</v>
      </c>
      <c r="C13" s="85"/>
      <c r="D13" s="245"/>
      <c r="E13" s="246"/>
      <c r="F13" s="246"/>
      <c r="G13" s="246"/>
      <c r="H13" s="246"/>
      <c r="I13" s="246"/>
      <c r="J13" s="247"/>
      <c r="K13" s="90"/>
    </row>
    <row r="14" spans="1:15" s="1" customFormat="1" ht="5.25" customHeight="1" x14ac:dyDescent="0.15">
      <c r="B14" s="75"/>
      <c r="C14" s="75"/>
      <c r="D14" s="86"/>
      <c r="E14" s="87"/>
      <c r="F14" s="87"/>
      <c r="G14" s="87"/>
      <c r="H14" s="87"/>
      <c r="I14" s="87"/>
      <c r="J14" s="87"/>
      <c r="K14" s="90"/>
    </row>
    <row r="15" spans="1:15" ht="15" x14ac:dyDescent="0.15">
      <c r="B15" s="88" t="s">
        <v>8</v>
      </c>
      <c r="C15" s="89"/>
      <c r="D15" s="242" t="s">
        <v>9</v>
      </c>
      <c r="E15" s="243"/>
      <c r="F15" s="243"/>
      <c r="G15" s="243"/>
      <c r="H15" s="243"/>
      <c r="I15" s="243"/>
      <c r="J15" s="244"/>
      <c r="K15" s="90"/>
    </row>
    <row r="16" spans="1:15" ht="15" x14ac:dyDescent="0.15">
      <c r="B16" s="79" t="s">
        <v>10</v>
      </c>
      <c r="C16" s="80"/>
      <c r="D16" s="242" t="s">
        <v>11</v>
      </c>
      <c r="E16" s="243"/>
      <c r="F16" s="243"/>
      <c r="G16" s="243"/>
      <c r="H16" s="243"/>
      <c r="I16" s="243"/>
      <c r="J16" s="244"/>
      <c r="K16" s="90"/>
    </row>
    <row r="17" spans="2:11" ht="15" x14ac:dyDescent="0.15">
      <c r="B17" s="79" t="s">
        <v>12</v>
      </c>
      <c r="C17" s="80"/>
      <c r="D17" s="242" t="s">
        <v>13</v>
      </c>
      <c r="E17" s="243"/>
      <c r="F17" s="243"/>
      <c r="G17" s="243"/>
      <c r="H17" s="243"/>
      <c r="I17" s="243"/>
      <c r="J17" s="244"/>
      <c r="K17" s="90"/>
    </row>
    <row r="18" spans="2:11" ht="15" x14ac:dyDescent="0.15">
      <c r="B18" s="79" t="s">
        <v>14</v>
      </c>
      <c r="C18" s="80"/>
      <c r="D18" s="242" t="s">
        <v>15</v>
      </c>
      <c r="E18" s="243"/>
      <c r="F18" s="243"/>
      <c r="G18" s="243"/>
      <c r="H18" s="243"/>
      <c r="I18" s="243"/>
      <c r="J18" s="244"/>
      <c r="K18" s="90"/>
    </row>
    <row r="19" spans="2:11" s="1" customFormat="1" ht="15" x14ac:dyDescent="0.15">
      <c r="B19" s="75"/>
      <c r="C19" s="75"/>
      <c r="D19" s="82"/>
      <c r="E19" s="90"/>
      <c r="F19" s="90"/>
      <c r="G19" s="90"/>
      <c r="H19" s="90"/>
      <c r="I19" s="90"/>
      <c r="J19" s="90"/>
      <c r="K19" s="90"/>
    </row>
    <row r="20" spans="2:11" ht="6" customHeight="1" x14ac:dyDescent="0.15">
      <c r="D20" s="91"/>
    </row>
    <row r="21" spans="2:11" ht="15.75" x14ac:dyDescent="0.25">
      <c r="B21" s="248" t="s">
        <v>16</v>
      </c>
      <c r="C21" s="249"/>
      <c r="D21" s="249"/>
      <c r="E21" s="249"/>
      <c r="F21" s="249"/>
      <c r="G21" s="249"/>
      <c r="H21" s="249"/>
      <c r="I21" s="249"/>
      <c r="J21" s="250"/>
      <c r="K21" s="92"/>
    </row>
    <row r="22" spans="2:11" s="1" customFormat="1" ht="5.25" customHeight="1" x14ac:dyDescent="0.25">
      <c r="B22" s="92"/>
      <c r="C22" s="92"/>
      <c r="D22" s="92"/>
      <c r="E22" s="92"/>
      <c r="F22" s="92"/>
      <c r="G22" s="92"/>
      <c r="H22" s="92"/>
      <c r="I22" s="92"/>
      <c r="J22" s="92"/>
      <c r="K22" s="92"/>
    </row>
    <row r="23" spans="2:11" ht="15" x14ac:dyDescent="0.2">
      <c r="B23" s="79" t="s">
        <v>17</v>
      </c>
      <c r="C23" s="80"/>
      <c r="D23" s="251" t="s">
        <v>18</v>
      </c>
      <c r="E23" s="251"/>
      <c r="F23" s="251"/>
      <c r="G23" s="251"/>
      <c r="H23" s="251"/>
      <c r="I23" s="251"/>
      <c r="J23" s="251"/>
    </row>
    <row r="24" spans="2:11" ht="15" x14ac:dyDescent="0.2">
      <c r="B24" s="79" t="s">
        <v>19</v>
      </c>
      <c r="C24" s="80"/>
      <c r="D24" s="251" t="s">
        <v>6</v>
      </c>
      <c r="E24" s="251"/>
      <c r="F24" s="251"/>
      <c r="G24" s="251"/>
      <c r="H24" s="251"/>
      <c r="I24" s="251"/>
      <c r="J24" s="251"/>
    </row>
    <row r="25" spans="2:11" ht="15" x14ac:dyDescent="0.2">
      <c r="B25" s="79" t="s">
        <v>20</v>
      </c>
      <c r="C25" s="80"/>
      <c r="D25" s="251" t="s">
        <v>21</v>
      </c>
      <c r="E25" s="251"/>
      <c r="F25" s="251"/>
      <c r="G25" s="251"/>
      <c r="H25" s="251"/>
      <c r="I25" s="251"/>
      <c r="J25" s="251"/>
    </row>
    <row r="26" spans="2:11" ht="15" x14ac:dyDescent="0.2">
      <c r="B26" s="79" t="s">
        <v>22</v>
      </c>
      <c r="C26" s="80"/>
      <c r="D26" s="251" t="s">
        <v>21</v>
      </c>
      <c r="E26" s="251"/>
      <c r="F26" s="251"/>
      <c r="G26" s="251"/>
      <c r="H26" s="251"/>
      <c r="I26" s="251"/>
      <c r="J26" s="251"/>
    </row>
    <row r="27" spans="2:11" ht="15" x14ac:dyDescent="0.2">
      <c r="B27" s="79" t="s">
        <v>23</v>
      </c>
      <c r="C27" s="80"/>
      <c r="D27" s="252">
        <v>5.0000000000000001E-3</v>
      </c>
      <c r="E27" s="252"/>
      <c r="F27" s="252"/>
      <c r="G27" s="252"/>
      <c r="H27" s="252"/>
      <c r="I27" s="252"/>
      <c r="J27" s="252"/>
    </row>
    <row r="28" spans="2:11" ht="15" x14ac:dyDescent="0.2">
      <c r="B28" s="79" t="s">
        <v>24</v>
      </c>
      <c r="C28" s="80"/>
      <c r="D28" s="251" t="s">
        <v>25</v>
      </c>
      <c r="E28" s="251"/>
      <c r="F28" s="251"/>
      <c r="G28" s="251"/>
      <c r="H28" s="251"/>
      <c r="I28" s="251"/>
      <c r="J28" s="251"/>
    </row>
    <row r="29" spans="2:11" ht="15" x14ac:dyDescent="0.2">
      <c r="B29" s="79" t="s">
        <v>26</v>
      </c>
      <c r="C29" s="80"/>
      <c r="D29" s="251" t="s">
        <v>27</v>
      </c>
      <c r="E29" s="251"/>
      <c r="F29" s="251"/>
      <c r="G29" s="251"/>
      <c r="H29" s="251"/>
      <c r="I29" s="251"/>
      <c r="J29" s="251"/>
    </row>
    <row r="30" spans="2:11" ht="15" x14ac:dyDescent="0.2">
      <c r="B30" s="79" t="s">
        <v>28</v>
      </c>
      <c r="C30" s="80"/>
      <c r="D30" s="253" t="s">
        <v>29</v>
      </c>
      <c r="E30" s="254"/>
      <c r="F30" s="254"/>
      <c r="G30" s="254"/>
      <c r="H30" s="254"/>
      <c r="I30" s="254"/>
      <c r="J30" s="255"/>
    </row>
    <row r="31" spans="2:11" ht="15" x14ac:dyDescent="0.2">
      <c r="B31" s="79" t="s">
        <v>30</v>
      </c>
      <c r="C31" s="80"/>
      <c r="D31" s="93" t="s">
        <v>31</v>
      </c>
      <c r="E31" s="94"/>
      <c r="F31" s="94"/>
      <c r="G31" s="94"/>
      <c r="H31" s="94"/>
      <c r="I31" s="94"/>
      <c r="J31" s="131"/>
    </row>
    <row r="32" spans="2:11" ht="15" x14ac:dyDescent="0.2">
      <c r="B32" s="79" t="s">
        <v>32</v>
      </c>
      <c r="C32" s="80"/>
      <c r="D32" s="93" t="s">
        <v>33</v>
      </c>
      <c r="E32" s="94"/>
      <c r="F32" s="94"/>
      <c r="G32" s="94"/>
      <c r="H32" s="94"/>
      <c r="I32" s="94"/>
      <c r="J32" s="131"/>
    </row>
    <row r="33" spans="1:11" ht="15" x14ac:dyDescent="0.25">
      <c r="B33" s="79" t="s">
        <v>34</v>
      </c>
      <c r="C33" s="80"/>
      <c r="D33" s="256">
        <v>1000</v>
      </c>
      <c r="E33" s="257"/>
      <c r="F33" s="257"/>
      <c r="G33" s="257"/>
      <c r="H33" s="257"/>
      <c r="I33" s="257"/>
      <c r="J33" s="258"/>
    </row>
    <row r="34" spans="1:11" ht="15" x14ac:dyDescent="0.25">
      <c r="B34" s="79" t="s">
        <v>35</v>
      </c>
      <c r="C34" s="80"/>
      <c r="D34" s="95" t="s">
        <v>36</v>
      </c>
      <c r="E34" s="96"/>
      <c r="F34" s="96"/>
      <c r="G34" s="96"/>
      <c r="H34" s="96"/>
      <c r="I34" s="96"/>
      <c r="J34" s="132"/>
    </row>
    <row r="35" spans="1:11" ht="15" x14ac:dyDescent="0.25">
      <c r="B35" s="79" t="s">
        <v>37</v>
      </c>
      <c r="C35" s="80"/>
      <c r="D35" s="95" t="s">
        <v>36</v>
      </c>
      <c r="E35" s="96"/>
      <c r="F35" s="96"/>
      <c r="G35" s="96"/>
      <c r="H35" s="96"/>
      <c r="I35" s="96"/>
      <c r="J35" s="132"/>
    </row>
    <row r="36" spans="1:11" ht="15" x14ac:dyDescent="0.15">
      <c r="B36" s="79" t="s">
        <v>38</v>
      </c>
      <c r="C36" s="80"/>
      <c r="D36" s="259" t="s">
        <v>39</v>
      </c>
      <c r="E36" s="259"/>
      <c r="F36" s="259"/>
      <c r="G36" s="259"/>
      <c r="H36" s="259"/>
      <c r="I36" s="259"/>
      <c r="J36" s="259"/>
    </row>
    <row r="37" spans="1:11" ht="15" x14ac:dyDescent="0.15">
      <c r="B37" s="79" t="s">
        <v>40</v>
      </c>
      <c r="C37" s="80"/>
      <c r="D37" s="259" t="s">
        <v>41</v>
      </c>
      <c r="E37" s="259"/>
      <c r="F37" s="259"/>
      <c r="G37" s="259"/>
      <c r="H37" s="259"/>
      <c r="I37" s="259"/>
      <c r="J37" s="259"/>
    </row>
    <row r="38" spans="1:11" ht="15" x14ac:dyDescent="0.15">
      <c r="B38" s="79" t="s">
        <v>42</v>
      </c>
      <c r="C38" s="80"/>
      <c r="D38" s="259" t="s">
        <v>43</v>
      </c>
      <c r="E38" s="259"/>
      <c r="F38" s="259"/>
      <c r="G38" s="259"/>
      <c r="H38" s="259"/>
      <c r="I38" s="259"/>
      <c r="J38" s="259"/>
    </row>
    <row r="39" spans="1:11" ht="15" x14ac:dyDescent="0.25">
      <c r="B39" s="79" t="s">
        <v>44</v>
      </c>
      <c r="C39" s="80"/>
      <c r="D39" s="260" t="s">
        <v>45</v>
      </c>
      <c r="E39" s="261"/>
      <c r="F39" s="261"/>
      <c r="G39" s="261"/>
      <c r="H39" s="261"/>
      <c r="I39" s="261"/>
      <c r="J39" s="262"/>
    </row>
    <row r="40" spans="1:11" ht="15" x14ac:dyDescent="0.25">
      <c r="B40" s="79" t="s">
        <v>46</v>
      </c>
      <c r="C40" s="80"/>
      <c r="D40" s="260" t="s">
        <v>45</v>
      </c>
      <c r="E40" s="261"/>
      <c r="F40" s="261"/>
      <c r="G40" s="261"/>
      <c r="H40" s="261"/>
      <c r="I40" s="261"/>
      <c r="J40" s="262"/>
    </row>
    <row r="41" spans="1:11" ht="15" x14ac:dyDescent="0.25">
      <c r="B41" s="79" t="s">
        <v>47</v>
      </c>
      <c r="C41" s="80"/>
      <c r="D41" s="260" t="s">
        <v>45</v>
      </c>
      <c r="E41" s="261"/>
      <c r="F41" s="261"/>
      <c r="G41" s="261"/>
      <c r="H41" s="261"/>
      <c r="I41" s="261"/>
      <c r="J41" s="262"/>
    </row>
    <row r="42" spans="1:11" ht="15" x14ac:dyDescent="0.25">
      <c r="B42" s="79" t="s">
        <v>48</v>
      </c>
      <c r="C42" s="80"/>
      <c r="D42" s="260" t="s">
        <v>45</v>
      </c>
      <c r="E42" s="261"/>
      <c r="F42" s="261"/>
      <c r="G42" s="261"/>
      <c r="H42" s="261"/>
      <c r="I42" s="261"/>
      <c r="J42" s="262"/>
    </row>
    <row r="43" spans="1:11" ht="15" x14ac:dyDescent="0.25">
      <c r="B43" s="79" t="s">
        <v>49</v>
      </c>
      <c r="C43" s="80"/>
      <c r="D43" s="260" t="s">
        <v>45</v>
      </c>
      <c r="E43" s="261"/>
      <c r="F43" s="261"/>
      <c r="G43" s="261"/>
      <c r="H43" s="261"/>
      <c r="I43" s="261"/>
      <c r="J43" s="262"/>
    </row>
    <row r="44" spans="1:11" s="1" customFormat="1" ht="6" customHeight="1" x14ac:dyDescent="0.15"/>
    <row r="45" spans="1:11" ht="15" x14ac:dyDescent="0.25">
      <c r="B45" s="236" t="s">
        <v>50</v>
      </c>
      <c r="C45" s="237"/>
      <c r="D45" s="237"/>
      <c r="E45" s="237"/>
      <c r="F45" s="237"/>
      <c r="G45" s="237"/>
      <c r="H45" s="237"/>
      <c r="I45" s="237"/>
      <c r="J45" s="238"/>
    </row>
    <row r="46" spans="1:11" s="1" customFormat="1" ht="6.75" customHeight="1" x14ac:dyDescent="0.15">
      <c r="D46" s="78"/>
      <c r="F46" s="78"/>
      <c r="H46" s="97"/>
      <c r="I46" s="133"/>
      <c r="J46" s="133"/>
    </row>
    <row r="47" spans="1:11" ht="15" x14ac:dyDescent="0.15">
      <c r="A47" s="24"/>
      <c r="B47" s="290" t="s">
        <v>51</v>
      </c>
      <c r="C47" s="98"/>
      <c r="D47" s="99" t="s">
        <v>52</v>
      </c>
      <c r="E47" s="75"/>
      <c r="F47" s="99" t="s">
        <v>53</v>
      </c>
      <c r="G47" s="75"/>
      <c r="H47" s="100" t="s">
        <v>54</v>
      </c>
      <c r="I47" s="134"/>
      <c r="J47" s="79" t="s">
        <v>55</v>
      </c>
      <c r="K47" s="75"/>
    </row>
    <row r="48" spans="1:11" ht="15" x14ac:dyDescent="0.15">
      <c r="A48" s="24"/>
      <c r="B48" s="291"/>
      <c r="C48" s="101"/>
      <c r="D48" s="102" t="s">
        <v>56</v>
      </c>
      <c r="E48" s="103"/>
      <c r="F48" s="104">
        <v>4580.49</v>
      </c>
      <c r="G48" s="103"/>
      <c r="H48" s="105">
        <v>1.2999999999999999E-3</v>
      </c>
      <c r="I48" s="135"/>
      <c r="J48" s="136"/>
      <c r="K48" s="103"/>
    </row>
    <row r="49" spans="1:26" ht="39" customHeight="1" x14ac:dyDescent="0.15">
      <c r="A49" s="24"/>
      <c r="B49" s="291"/>
      <c r="C49" s="101"/>
      <c r="D49" s="102" t="s">
        <v>57</v>
      </c>
      <c r="E49" s="103"/>
      <c r="F49" s="102"/>
      <c r="G49" s="103"/>
      <c r="H49" s="105">
        <v>1.1999999999999999E-3</v>
      </c>
      <c r="I49" s="135"/>
      <c r="J49" s="136"/>
      <c r="K49" s="103"/>
    </row>
    <row r="50" spans="1:26" ht="32.25" customHeight="1" x14ac:dyDescent="0.15">
      <c r="A50" s="24"/>
      <c r="B50" s="291"/>
      <c r="C50" s="101"/>
      <c r="D50" s="102" t="s">
        <v>58</v>
      </c>
      <c r="E50" s="103"/>
      <c r="F50" s="102"/>
      <c r="G50" s="103"/>
      <c r="H50" s="105">
        <v>1.1000000000000001E-3</v>
      </c>
      <c r="I50" s="135"/>
      <c r="J50" s="136"/>
      <c r="K50" s="103"/>
    </row>
    <row r="51" spans="1:26" ht="31.5" customHeight="1" x14ac:dyDescent="0.15">
      <c r="A51" s="24"/>
      <c r="B51" s="291"/>
      <c r="C51" s="101"/>
      <c r="D51" s="102" t="s">
        <v>59</v>
      </c>
      <c r="E51" s="103"/>
      <c r="F51" s="102"/>
      <c r="G51" s="103"/>
      <c r="H51" s="105">
        <v>8.9999999999999998E-4</v>
      </c>
      <c r="I51" s="135"/>
      <c r="J51" s="136"/>
      <c r="K51" s="103"/>
    </row>
    <row r="52" spans="1:26" ht="15" x14ac:dyDescent="0.2">
      <c r="A52" s="24"/>
      <c r="B52" s="292"/>
      <c r="C52" s="106"/>
      <c r="D52" s="102" t="s">
        <v>60</v>
      </c>
      <c r="E52" s="103"/>
      <c r="F52" s="102"/>
      <c r="G52" s="103"/>
      <c r="H52" s="105">
        <v>6.9999999999999999E-4</v>
      </c>
      <c r="I52" s="135"/>
      <c r="J52" s="137" t="s">
        <v>61</v>
      </c>
      <c r="K52" s="103"/>
    </row>
    <row r="53" spans="1:26" ht="6" customHeight="1" x14ac:dyDescent="0.15">
      <c r="B53" s="107"/>
      <c r="F53" s="108"/>
      <c r="H53" s="108"/>
      <c r="I53" s="108"/>
      <c r="J53" s="108"/>
    </row>
    <row r="54" spans="1:26" ht="15" x14ac:dyDescent="0.25">
      <c r="B54" s="236" t="s">
        <v>62</v>
      </c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8"/>
    </row>
    <row r="55" spans="1:26" ht="6" customHeight="1" x14ac:dyDescent="0.15">
      <c r="D55" s="109"/>
    </row>
    <row r="56" spans="1:26" ht="15" x14ac:dyDescent="0.25">
      <c r="B56" s="263" t="s">
        <v>63</v>
      </c>
      <c r="C56" s="264"/>
      <c r="D56" s="264"/>
      <c r="E56" s="264"/>
      <c r="F56" s="264"/>
      <c r="G56" s="264"/>
      <c r="H56" s="264"/>
      <c r="I56" s="264"/>
      <c r="J56" s="265"/>
      <c r="K56" s="138"/>
      <c r="L56" s="266" t="s">
        <v>64</v>
      </c>
      <c r="M56" s="267"/>
      <c r="N56" s="268"/>
      <c r="O56" s="268"/>
      <c r="P56" s="268"/>
      <c r="Q56" s="268"/>
      <c r="R56" s="268"/>
      <c r="S56" s="268"/>
      <c r="T56" s="268"/>
      <c r="U56" s="268"/>
      <c r="V56" s="268"/>
      <c r="W56" s="269"/>
      <c r="Z56" s="71"/>
    </row>
    <row r="57" spans="1:26" ht="25.5" x14ac:dyDescent="0.15">
      <c r="B57" s="110" t="s">
        <v>65</v>
      </c>
      <c r="C57" s="111"/>
      <c r="D57" s="112" t="s">
        <v>66</v>
      </c>
      <c r="E57" s="111"/>
      <c r="F57" s="113" t="s">
        <v>67</v>
      </c>
      <c r="G57" s="113"/>
      <c r="H57" s="113" t="s">
        <v>68</v>
      </c>
      <c r="I57" s="113"/>
      <c r="J57" s="139" t="s">
        <v>69</v>
      </c>
      <c r="K57" s="113"/>
      <c r="L57" s="140" t="s">
        <v>70</v>
      </c>
      <c r="M57" s="141"/>
      <c r="N57" s="142" t="s">
        <v>71</v>
      </c>
      <c r="O57" s="143"/>
      <c r="P57" s="143" t="s">
        <v>72</v>
      </c>
      <c r="Q57" s="143"/>
      <c r="R57" s="153" t="s">
        <v>55</v>
      </c>
      <c r="S57" s="153"/>
      <c r="T57" s="153"/>
      <c r="U57" s="153"/>
      <c r="V57" s="143" t="s">
        <v>73</v>
      </c>
      <c r="W57" s="154" t="s">
        <v>74</v>
      </c>
    </row>
    <row r="58" spans="1:26" ht="15" x14ac:dyDescent="0.25">
      <c r="B58" s="114" t="s">
        <v>75</v>
      </c>
      <c r="C58" s="115"/>
      <c r="D58" s="116" t="s">
        <v>76</v>
      </c>
      <c r="E58" s="117"/>
      <c r="F58" s="118" t="s">
        <v>21</v>
      </c>
      <c r="G58" s="119"/>
      <c r="H58" s="118">
        <v>0</v>
      </c>
      <c r="I58" s="144"/>
      <c r="J58" s="118" t="s">
        <v>21</v>
      </c>
      <c r="K58" s="145"/>
      <c r="L58" s="118" t="s">
        <v>21</v>
      </c>
      <c r="M58" s="146"/>
      <c r="N58" s="147">
        <f>D27-H52-H58</f>
        <v>4.3E-3</v>
      </c>
      <c r="O58" s="148"/>
      <c r="P58" s="147">
        <f>8%</f>
        <v>0.08</v>
      </c>
      <c r="Q58" s="155"/>
      <c r="R58" s="270" t="s">
        <v>76</v>
      </c>
      <c r="S58" s="270"/>
      <c r="T58" s="270"/>
      <c r="U58" s="270"/>
      <c r="V58" s="156" t="s">
        <v>21</v>
      </c>
      <c r="W58" s="156" t="s">
        <v>21</v>
      </c>
      <c r="X58" s="69"/>
      <c r="Y58" s="72"/>
    </row>
    <row r="60" spans="1:26" s="1" customFormat="1" x14ac:dyDescent="0.15">
      <c r="B60" s="24"/>
      <c r="J60" s="24"/>
      <c r="N60" s="133"/>
      <c r="O60" s="97"/>
      <c r="Q60" s="157"/>
    </row>
    <row r="61" spans="1:26" s="1" customFormat="1" x14ac:dyDescent="0.15">
      <c r="B61" s="24"/>
    </row>
    <row r="62" spans="1:26" s="1" customFormat="1" x14ac:dyDescent="0.15">
      <c r="B62" s="24"/>
    </row>
    <row r="63" spans="1:26" s="1" customFormat="1" ht="15.75" x14ac:dyDescent="0.25">
      <c r="B63" s="120" t="s">
        <v>77</v>
      </c>
      <c r="C63" s="121"/>
      <c r="D63" s="76" t="s">
        <v>78</v>
      </c>
      <c r="E63" s="77"/>
      <c r="F63" s="122"/>
      <c r="G63" s="123"/>
      <c r="H63" s="123"/>
      <c r="I63" s="123"/>
      <c r="J63" s="149"/>
      <c r="K63" s="150"/>
      <c r="L63" s="123"/>
      <c r="M63" s="123"/>
      <c r="N63" s="151"/>
      <c r="O63" s="123"/>
      <c r="P63" s="123"/>
      <c r="Q63" s="123"/>
      <c r="R63" s="123"/>
      <c r="S63" s="158"/>
    </row>
    <row r="64" spans="1:26" s="1" customFormat="1" ht="15" x14ac:dyDescent="0.15">
      <c r="B64" s="124" t="s">
        <v>79</v>
      </c>
      <c r="C64" s="125"/>
      <c r="D64" s="126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52"/>
      <c r="Q64" s="126"/>
      <c r="R64" s="127"/>
      <c r="S64" s="152"/>
      <c r="T64" s="159"/>
    </row>
    <row r="65" spans="1:22" s="1" customFormat="1" ht="15" x14ac:dyDescent="0.15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163"/>
    </row>
    <row r="66" spans="1:22" s="1" customFormat="1" ht="15" x14ac:dyDescent="0.15">
      <c r="A66" s="73"/>
      <c r="B66" s="160" t="s">
        <v>80</v>
      </c>
      <c r="C66" s="161"/>
      <c r="D66" s="162"/>
    </row>
    <row r="67" spans="1:22" s="1" customFormat="1" ht="26.25" customHeight="1" x14ac:dyDescent="0.15">
      <c r="A67" s="73"/>
      <c r="B67" s="271" t="s">
        <v>4</v>
      </c>
      <c r="C67" s="272"/>
      <c r="D67" s="273"/>
      <c r="E67" s="163"/>
      <c r="F67" s="164" t="s">
        <v>81</v>
      </c>
      <c r="G67" s="165"/>
      <c r="H67" s="164" t="s">
        <v>82</v>
      </c>
      <c r="I67" s="194"/>
      <c r="J67" s="195"/>
      <c r="K67" s="196"/>
      <c r="L67" s="197"/>
      <c r="M67" s="198"/>
      <c r="N67" s="274" t="s">
        <v>83</v>
      </c>
      <c r="O67" s="275"/>
      <c r="P67" s="276"/>
      <c r="Q67" s="194"/>
      <c r="R67" s="222"/>
      <c r="S67" s="223"/>
      <c r="T67" s="224" t="s">
        <v>84</v>
      </c>
      <c r="U67" s="225"/>
      <c r="V67" s="226" t="s">
        <v>85</v>
      </c>
    </row>
    <row r="68" spans="1:22" s="1" customFormat="1" ht="15" x14ac:dyDescent="0.15">
      <c r="B68" s="166" t="s">
        <v>86</v>
      </c>
      <c r="C68" s="167"/>
      <c r="D68" s="168">
        <v>5000</v>
      </c>
      <c r="E68" s="169"/>
      <c r="F68" s="170">
        <v>0.08</v>
      </c>
      <c r="G68" s="171"/>
      <c r="H68" s="172">
        <v>5.0000000000000001E-3</v>
      </c>
      <c r="I68" s="199"/>
      <c r="J68" s="200"/>
      <c r="K68" s="201"/>
      <c r="L68" s="202"/>
      <c r="M68" s="169"/>
      <c r="N68" s="203" t="s">
        <v>87</v>
      </c>
      <c r="O68" s="204"/>
      <c r="P68" s="170">
        <v>0.08</v>
      </c>
      <c r="Q68" s="227"/>
      <c r="R68" s="228"/>
      <c r="S68" s="229"/>
      <c r="T68" s="230">
        <f>F68*P68</f>
        <v>6.4000000000000003E-3</v>
      </c>
    </row>
    <row r="69" spans="1:22" s="1" customFormat="1" ht="15" x14ac:dyDescent="0.15">
      <c r="B69" s="173"/>
      <c r="C69" s="75"/>
      <c r="D69" s="75"/>
      <c r="E69" s="75"/>
      <c r="F69" s="75"/>
      <c r="G69" s="173"/>
      <c r="H69" s="75"/>
      <c r="I69" s="163"/>
      <c r="J69" s="173"/>
      <c r="K69" s="75"/>
      <c r="L69" s="75"/>
      <c r="M69" s="89"/>
      <c r="N69" s="75"/>
      <c r="O69" s="173"/>
      <c r="P69" s="173"/>
      <c r="Q69" s="115"/>
      <c r="R69" s="173"/>
      <c r="S69" s="173"/>
      <c r="T69" s="75"/>
    </row>
    <row r="70" spans="1:22" s="1" customFormat="1" ht="15" x14ac:dyDescent="0.15">
      <c r="B70" s="277" t="s">
        <v>88</v>
      </c>
      <c r="C70" s="278"/>
      <c r="D70" s="279"/>
      <c r="E70" s="75"/>
      <c r="F70" s="280" t="s">
        <v>89</v>
      </c>
      <c r="G70" s="281"/>
      <c r="H70" s="282"/>
      <c r="I70" s="75"/>
      <c r="J70" s="280" t="s">
        <v>90</v>
      </c>
      <c r="K70" s="281"/>
      <c r="L70" s="282"/>
      <c r="M70" s="75"/>
      <c r="N70" s="280" t="s">
        <v>91</v>
      </c>
      <c r="O70" s="281"/>
      <c r="P70" s="282"/>
      <c r="Q70" s="75"/>
      <c r="R70" s="283" t="s">
        <v>92</v>
      </c>
      <c r="S70" s="284"/>
      <c r="T70" s="285"/>
    </row>
    <row r="71" spans="1:22" s="1" customFormat="1" ht="15" x14ac:dyDescent="0.15">
      <c r="B71" s="293" t="s">
        <v>4</v>
      </c>
      <c r="C71" s="174"/>
      <c r="D71" s="175" t="s">
        <v>93</v>
      </c>
      <c r="E71" s="75"/>
      <c r="F71" s="176" t="s">
        <v>94</v>
      </c>
      <c r="G71" s="177"/>
      <c r="H71" s="178" t="s">
        <v>95</v>
      </c>
      <c r="I71" s="115"/>
      <c r="J71" s="176" t="s">
        <v>94</v>
      </c>
      <c r="K71" s="177"/>
      <c r="L71" s="178" t="s">
        <v>95</v>
      </c>
      <c r="M71" s="75"/>
      <c r="N71" s="176" t="s">
        <v>94</v>
      </c>
      <c r="O71" s="177"/>
      <c r="P71" s="205" t="s">
        <v>95</v>
      </c>
      <c r="Q71" s="75"/>
      <c r="R71" s="176" t="s">
        <v>94</v>
      </c>
      <c r="S71" s="177"/>
      <c r="T71" s="178" t="s">
        <v>95</v>
      </c>
    </row>
    <row r="72" spans="1:22" s="1" customFormat="1" ht="15" x14ac:dyDescent="0.15">
      <c r="B72" s="294"/>
      <c r="C72" s="179"/>
      <c r="D72" s="180">
        <v>0.4</v>
      </c>
      <c r="E72" s="181"/>
      <c r="F72" s="182">
        <f>R72-N72-J72</f>
        <v>2.3E-3</v>
      </c>
      <c r="G72" s="183"/>
      <c r="H72" s="184">
        <f>D68*F72</f>
        <v>11.5</v>
      </c>
      <c r="I72" s="206"/>
      <c r="J72" s="207">
        <f>H68*D72</f>
        <v>2E-3</v>
      </c>
      <c r="K72" s="208"/>
      <c r="L72" s="184">
        <f>D68*J72</f>
        <v>10</v>
      </c>
      <c r="M72" s="186"/>
      <c r="N72" s="182">
        <v>6.9999999999999999E-4</v>
      </c>
      <c r="O72" s="209"/>
      <c r="P72" s="184">
        <f>D68*N72</f>
        <v>3.5</v>
      </c>
      <c r="Q72" s="186"/>
      <c r="R72" s="231">
        <v>5.0000000000000001E-3</v>
      </c>
      <c r="S72" s="189"/>
      <c r="T72" s="232">
        <f>D68*R72</f>
        <v>25</v>
      </c>
    </row>
    <row r="73" spans="1:22" s="1" customFormat="1" ht="6.75" customHeight="1" x14ac:dyDescent="0.15">
      <c r="B73" s="185"/>
      <c r="C73" s="186"/>
      <c r="D73" s="181"/>
      <c r="E73" s="181"/>
      <c r="F73" s="181"/>
      <c r="G73" s="181"/>
      <c r="H73" s="187"/>
      <c r="I73" s="210"/>
      <c r="J73" s="211"/>
      <c r="K73" s="181"/>
      <c r="L73" s="186"/>
      <c r="M73" s="186"/>
      <c r="N73" s="186"/>
      <c r="O73" s="186"/>
      <c r="P73" s="186"/>
      <c r="Q73" s="187"/>
      <c r="R73" s="186"/>
      <c r="S73" s="186"/>
      <c r="T73" s="186"/>
    </row>
    <row r="74" spans="1:22" s="1" customFormat="1" ht="15" x14ac:dyDescent="0.15">
      <c r="A74" s="73"/>
      <c r="B74" s="286" t="s">
        <v>96</v>
      </c>
      <c r="C74" s="278"/>
      <c r="D74" s="279"/>
      <c r="E74" s="75"/>
      <c r="F74" s="287" t="s">
        <v>89</v>
      </c>
      <c r="G74" s="288"/>
      <c r="H74" s="289"/>
      <c r="I74" s="195"/>
      <c r="J74" s="287" t="s">
        <v>90</v>
      </c>
      <c r="K74" s="288"/>
      <c r="L74" s="289"/>
      <c r="M74" s="165"/>
      <c r="N74" s="280" t="s">
        <v>91</v>
      </c>
      <c r="O74" s="281"/>
      <c r="P74" s="282"/>
      <c r="Q74" s="165"/>
      <c r="R74" s="283" t="s">
        <v>97</v>
      </c>
      <c r="S74" s="284"/>
      <c r="T74" s="285"/>
    </row>
    <row r="75" spans="1:22" s="1" customFormat="1" ht="15" x14ac:dyDescent="0.15">
      <c r="A75" s="73"/>
      <c r="B75" s="293" t="s">
        <v>4</v>
      </c>
      <c r="C75" s="174"/>
      <c r="D75" s="175" t="s">
        <v>93</v>
      </c>
      <c r="E75" s="165"/>
      <c r="F75" s="176" t="s">
        <v>94</v>
      </c>
      <c r="G75" s="177"/>
      <c r="H75" s="178" t="s">
        <v>95</v>
      </c>
      <c r="I75" s="195"/>
      <c r="J75" s="176" t="s">
        <v>94</v>
      </c>
      <c r="K75" s="177"/>
      <c r="L75" s="205" t="s">
        <v>95</v>
      </c>
      <c r="M75" s="165"/>
      <c r="N75" s="176" t="s">
        <v>94</v>
      </c>
      <c r="O75" s="212"/>
      <c r="P75" s="205" t="s">
        <v>95</v>
      </c>
      <c r="Q75" s="165"/>
      <c r="R75" s="176" t="s">
        <v>94</v>
      </c>
      <c r="S75" s="177"/>
      <c r="T75" s="178" t="s">
        <v>95</v>
      </c>
    </row>
    <row r="76" spans="1:22" s="1" customFormat="1" ht="15" x14ac:dyDescent="0.15">
      <c r="A76" s="73"/>
      <c r="B76" s="294"/>
      <c r="C76" s="179"/>
      <c r="D76" s="188">
        <v>0.25</v>
      </c>
      <c r="E76" s="181"/>
      <c r="F76" s="182">
        <f>R76-J76</f>
        <v>4.7999999999999996E-3</v>
      </c>
      <c r="G76" s="189"/>
      <c r="H76" s="190">
        <f>T76-L76</f>
        <v>24</v>
      </c>
      <c r="I76" s="206"/>
      <c r="J76" s="182">
        <f>D76*R76</f>
        <v>1.6000000000000001E-3</v>
      </c>
      <c r="K76" s="213"/>
      <c r="L76" s="190">
        <f>D76*T76</f>
        <v>8</v>
      </c>
      <c r="M76" s="214"/>
      <c r="N76" s="215" t="s">
        <v>21</v>
      </c>
      <c r="O76" s="213"/>
      <c r="P76" s="216" t="s">
        <v>21</v>
      </c>
      <c r="Q76" s="186"/>
      <c r="R76" s="182">
        <f>T68</f>
        <v>6.4000000000000003E-3</v>
      </c>
      <c r="S76" s="189"/>
      <c r="T76" s="184">
        <f>D68*R76</f>
        <v>32</v>
      </c>
    </row>
    <row r="77" spans="1:22" s="1" customFormat="1" ht="6" customHeight="1" x14ac:dyDescent="0.15">
      <c r="B77" s="185"/>
      <c r="C77" s="186"/>
      <c r="D77" s="181"/>
      <c r="E77" s="181"/>
      <c r="F77" s="186"/>
      <c r="G77" s="186"/>
      <c r="H77" s="187"/>
      <c r="I77" s="210"/>
      <c r="J77" s="185"/>
      <c r="K77" s="186"/>
      <c r="L77" s="186"/>
      <c r="M77" s="186"/>
      <c r="N77" s="186"/>
      <c r="O77" s="186"/>
      <c r="P77" s="186"/>
      <c r="Q77" s="186"/>
      <c r="R77" s="186"/>
      <c r="S77" s="186"/>
      <c r="T77" s="186"/>
    </row>
    <row r="78" spans="1:22" s="1" customFormat="1" ht="15" x14ac:dyDescent="0.15">
      <c r="A78" s="73"/>
      <c r="B78" s="286" t="s">
        <v>82</v>
      </c>
      <c r="C78" s="278"/>
      <c r="D78" s="279"/>
      <c r="E78" s="165"/>
      <c r="F78" s="287" t="s">
        <v>89</v>
      </c>
      <c r="G78" s="288"/>
      <c r="H78" s="289"/>
      <c r="I78" s="195"/>
      <c r="J78" s="287" t="s">
        <v>90</v>
      </c>
      <c r="K78" s="288"/>
      <c r="L78" s="289"/>
      <c r="M78" s="165"/>
      <c r="N78" s="280" t="s">
        <v>91</v>
      </c>
      <c r="O78" s="281"/>
      <c r="P78" s="282"/>
      <c r="Q78" s="165"/>
      <c r="R78" s="283" t="s">
        <v>82</v>
      </c>
      <c r="S78" s="284"/>
      <c r="T78" s="285"/>
    </row>
    <row r="79" spans="1:22" s="1" customFormat="1" ht="15" x14ac:dyDescent="0.15">
      <c r="A79" s="73"/>
      <c r="B79" s="295" t="s">
        <v>4</v>
      </c>
      <c r="C79" s="296"/>
      <c r="D79" s="297"/>
      <c r="E79" s="165"/>
      <c r="F79" s="191" t="s">
        <v>94</v>
      </c>
      <c r="G79" s="192"/>
      <c r="H79" s="193" t="s">
        <v>95</v>
      </c>
      <c r="I79" s="195"/>
      <c r="J79" s="217" t="s">
        <v>94</v>
      </c>
      <c r="K79" s="218"/>
      <c r="L79" s="219" t="s">
        <v>95</v>
      </c>
      <c r="M79" s="165"/>
      <c r="N79" s="191" t="s">
        <v>94</v>
      </c>
      <c r="O79" s="220"/>
      <c r="P79" s="219" t="s">
        <v>95</v>
      </c>
      <c r="Q79" s="165"/>
      <c r="R79" s="233" t="s">
        <v>94</v>
      </c>
      <c r="S79" s="234"/>
      <c r="T79" s="235" t="s">
        <v>95</v>
      </c>
    </row>
    <row r="80" spans="1:22" s="1" customFormat="1" ht="14.25" x14ac:dyDescent="0.15">
      <c r="A80" s="73"/>
      <c r="B80" s="294"/>
      <c r="C80" s="298"/>
      <c r="D80" s="299"/>
      <c r="E80" s="186"/>
      <c r="F80" s="182">
        <f>SUM(F72,F76)</f>
        <v>7.1000000000000004E-3</v>
      </c>
      <c r="G80" s="189"/>
      <c r="H80" s="184">
        <f>SUM(H72,H76)</f>
        <v>35.5</v>
      </c>
      <c r="I80" s="206"/>
      <c r="J80" s="207">
        <f>SUM(J72,J76)</f>
        <v>3.5999999999999999E-3</v>
      </c>
      <c r="K80" s="213"/>
      <c r="L80" s="184">
        <f>SUM(L72,L76)</f>
        <v>18</v>
      </c>
      <c r="M80" s="214"/>
      <c r="N80" s="221">
        <f>N72</f>
        <v>6.9999999999999999E-4</v>
      </c>
      <c r="O80" s="213"/>
      <c r="P80" s="190">
        <f>P72</f>
        <v>3.5</v>
      </c>
      <c r="Q80" s="186"/>
      <c r="R80" s="182">
        <f>SUM(F80,J80,N80)</f>
        <v>1.14E-2</v>
      </c>
      <c r="S80" s="204"/>
      <c r="T80" s="184">
        <f>SUM(H80,L80,P80)</f>
        <v>57</v>
      </c>
    </row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  <row r="266" s="1" customFormat="1" x14ac:dyDescent="0.15"/>
    <row r="267" s="1" customForma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</sheetData>
  <mergeCells count="53">
    <mergeCell ref="B71:B72"/>
    <mergeCell ref="B75:B76"/>
    <mergeCell ref="B79:D80"/>
    <mergeCell ref="B78:D78"/>
    <mergeCell ref="F78:H78"/>
    <mergeCell ref="J78:L78"/>
    <mergeCell ref="N78:P78"/>
    <mergeCell ref="R78:T78"/>
    <mergeCell ref="B74:D74"/>
    <mergeCell ref="F74:H74"/>
    <mergeCell ref="J74:L74"/>
    <mergeCell ref="N74:P74"/>
    <mergeCell ref="R74:T74"/>
    <mergeCell ref="R58:U58"/>
    <mergeCell ref="B67:D67"/>
    <mergeCell ref="N67:P67"/>
    <mergeCell ref="B70:D70"/>
    <mergeCell ref="F70:H70"/>
    <mergeCell ref="J70:L70"/>
    <mergeCell ref="N70:P70"/>
    <mergeCell ref="R70:T70"/>
    <mergeCell ref="D42:J42"/>
    <mergeCell ref="D43:J43"/>
    <mergeCell ref="B45:J45"/>
    <mergeCell ref="B54:W54"/>
    <mergeCell ref="B56:J56"/>
    <mergeCell ref="L56:W56"/>
    <mergeCell ref="B47:B52"/>
    <mergeCell ref="D37:J37"/>
    <mergeCell ref="D38:J38"/>
    <mergeCell ref="D39:J39"/>
    <mergeCell ref="D40:J40"/>
    <mergeCell ref="D41:J41"/>
    <mergeCell ref="D28:J28"/>
    <mergeCell ref="D29:J29"/>
    <mergeCell ref="D30:J30"/>
    <mergeCell ref="D33:J33"/>
    <mergeCell ref="D36:J36"/>
    <mergeCell ref="D23:J23"/>
    <mergeCell ref="D24:J24"/>
    <mergeCell ref="D25:J25"/>
    <mergeCell ref="D26:J26"/>
    <mergeCell ref="D27:J27"/>
    <mergeCell ref="D15:J15"/>
    <mergeCell ref="D16:J16"/>
    <mergeCell ref="D17:J17"/>
    <mergeCell ref="D18:J18"/>
    <mergeCell ref="B21:J21"/>
    <mergeCell ref="B7:J7"/>
    <mergeCell ref="D9:J9"/>
    <mergeCell ref="D10:J10"/>
    <mergeCell ref="D11:J11"/>
    <mergeCell ref="D13:J13"/>
  </mergeCells>
  <pageMargins left="0.70866141732283505" right="0.70866141732283505" top="0.74803149606299202" bottom="0.74803149606299202" header="0.31496062992126" footer="0.31496062992126"/>
  <pageSetup paperSize="9" scale="6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65"/>
  <sheetViews>
    <sheetView tabSelected="1" zoomScale="115" zoomScaleNormal="115" workbookViewId="0">
      <selection activeCell="D16" sqref="D16:J16"/>
    </sheetView>
  </sheetViews>
  <sheetFormatPr defaultColWidth="9" defaultRowHeight="13.5" x14ac:dyDescent="0.15"/>
  <cols>
    <col min="1" max="1" width="2" style="1" customWidth="1"/>
    <col min="2" max="2" width="50.875" customWidth="1"/>
    <col min="3" max="3" width="1" style="1" customWidth="1"/>
    <col min="4" max="4" width="47.875" customWidth="1"/>
    <col min="5" max="5" width="1.125" style="1" customWidth="1"/>
    <col min="6" max="6" width="28.375" style="1" customWidth="1"/>
    <col min="7" max="7" width="0.875" style="1" customWidth="1"/>
    <col min="8" max="8" width="32.125" style="1" customWidth="1"/>
    <col min="9" max="9" width="1.125" style="1" customWidth="1"/>
    <col min="10" max="10" width="32.25" style="1" customWidth="1"/>
    <col min="11" max="11" width="1.125" style="1" customWidth="1"/>
    <col min="12" max="12" width="22.75" style="1" customWidth="1"/>
    <col min="13" max="13" width="1" style="1" customWidth="1"/>
    <col min="14" max="14" width="25.625" style="1" customWidth="1"/>
    <col min="15" max="15" width="1.25" style="1" customWidth="1"/>
    <col min="16" max="16" width="30.25" style="1" customWidth="1"/>
    <col min="17" max="17" width="1.25" style="1" customWidth="1"/>
    <col min="18" max="18" width="16.375" style="1" customWidth="1"/>
    <col min="19" max="19" width="4.25" style="1" customWidth="1"/>
    <col min="20" max="20" width="21.25" style="1" customWidth="1"/>
    <col min="21" max="21" width="2.625" style="1" customWidth="1"/>
    <col min="22" max="22" width="37.875" style="1" customWidth="1"/>
    <col min="23" max="23" width="50.375" style="1" customWidth="1"/>
    <col min="24" max="37" width="9.125" style="1"/>
  </cols>
  <sheetData>
    <row r="1" spans="2:23" s="1" customFormat="1" x14ac:dyDescent="0.15"/>
    <row r="2" spans="2:23" s="1" customFormat="1" x14ac:dyDescent="0.15"/>
    <row r="3" spans="2:23" s="1" customFormat="1" x14ac:dyDescent="0.15"/>
    <row r="4" spans="2:23" s="1" customFormat="1" x14ac:dyDescent="0.15"/>
    <row r="5" spans="2:23" s="1" customFormat="1" x14ac:dyDescent="0.15"/>
    <row r="6" spans="2:23" s="1" customFormat="1" x14ac:dyDescent="0.15"/>
    <row r="7" spans="2:23" ht="15" x14ac:dyDescent="0.25">
      <c r="B7" s="300" t="s">
        <v>1</v>
      </c>
      <c r="C7" s="301"/>
      <c r="D7" s="301"/>
      <c r="E7" s="301"/>
      <c r="F7" s="301"/>
      <c r="G7" s="301"/>
      <c r="H7" s="301"/>
      <c r="I7" s="301"/>
      <c r="J7" s="302"/>
      <c r="K7" s="3"/>
      <c r="L7" s="3"/>
      <c r="M7" s="3"/>
      <c r="N7" s="3"/>
      <c r="O7" s="10"/>
      <c r="P7" s="3"/>
      <c r="Q7" s="3"/>
      <c r="R7" s="3"/>
      <c r="S7" s="3"/>
      <c r="T7" s="3"/>
      <c r="U7" s="3"/>
      <c r="V7" s="3"/>
      <c r="W7" s="3"/>
    </row>
    <row r="8" spans="2:23" ht="6" customHeight="1" x14ac:dyDescent="0.25">
      <c r="B8" s="2"/>
      <c r="C8" s="3"/>
      <c r="D8" s="2"/>
      <c r="E8" s="3"/>
      <c r="F8" s="4"/>
      <c r="G8" s="3"/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ht="15" x14ac:dyDescent="0.25">
      <c r="B9" s="5" t="s">
        <v>2</v>
      </c>
      <c r="C9" s="6"/>
      <c r="D9" s="303">
        <v>45839</v>
      </c>
      <c r="E9" s="304"/>
      <c r="F9" s="304"/>
      <c r="G9" s="304"/>
      <c r="H9" s="304"/>
      <c r="I9" s="304"/>
      <c r="J9" s="305"/>
      <c r="K9" s="4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15" x14ac:dyDescent="0.25">
      <c r="B10" s="5" t="s">
        <v>3</v>
      </c>
      <c r="C10" s="6"/>
      <c r="D10" s="306" t="s">
        <v>98</v>
      </c>
      <c r="E10" s="307"/>
      <c r="F10" s="307"/>
      <c r="G10" s="307"/>
      <c r="H10" s="307"/>
      <c r="I10" s="307"/>
      <c r="J10" s="308"/>
      <c r="K10" s="4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15" x14ac:dyDescent="0.25">
      <c r="B11" s="5" t="s">
        <v>5</v>
      </c>
      <c r="C11" s="6"/>
      <c r="D11" s="309" t="s">
        <v>6</v>
      </c>
      <c r="E11" s="304"/>
      <c r="F11" s="304"/>
      <c r="G11" s="304"/>
      <c r="H11" s="304"/>
      <c r="I11" s="304"/>
      <c r="J11" s="305"/>
      <c r="K11" s="4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s="1" customFormat="1" ht="6" customHeight="1" x14ac:dyDescent="0.25">
      <c r="B12" s="7"/>
      <c r="C12" s="7"/>
      <c r="D12" s="8"/>
      <c r="E12" s="9"/>
      <c r="F12" s="9"/>
      <c r="G12" s="9"/>
      <c r="H12" s="9"/>
      <c r="I12" s="9"/>
      <c r="J12" s="45"/>
      <c r="K12" s="4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ht="15" x14ac:dyDescent="0.25">
      <c r="B13" s="300" t="s">
        <v>7</v>
      </c>
      <c r="C13" s="301"/>
      <c r="D13" s="301"/>
      <c r="E13" s="301"/>
      <c r="F13" s="301"/>
      <c r="G13" s="301"/>
      <c r="H13" s="301"/>
      <c r="I13" s="301"/>
      <c r="J13" s="302"/>
      <c r="K13" s="4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3" s="1" customFormat="1" ht="5.25" customHeight="1" x14ac:dyDescent="0.25">
      <c r="B14" s="10"/>
      <c r="C14" s="10"/>
      <c r="D14" s="11"/>
      <c r="E14" s="12"/>
      <c r="F14" s="12"/>
      <c r="G14" s="12"/>
      <c r="H14" s="12"/>
      <c r="I14" s="12"/>
      <c r="J14" s="12"/>
      <c r="K14" s="4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2:23" ht="15" x14ac:dyDescent="0.25">
      <c r="B15" s="13" t="s">
        <v>8</v>
      </c>
      <c r="C15" s="14"/>
      <c r="D15" s="309" t="s">
        <v>9</v>
      </c>
      <c r="E15" s="304"/>
      <c r="F15" s="304"/>
      <c r="G15" s="304"/>
      <c r="H15" s="304"/>
      <c r="I15" s="304"/>
      <c r="J15" s="305"/>
      <c r="K15" s="4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3" ht="15" x14ac:dyDescent="0.25">
      <c r="B16" s="5" t="s">
        <v>10</v>
      </c>
      <c r="C16" s="6"/>
      <c r="D16" s="309" t="s">
        <v>11</v>
      </c>
      <c r="E16" s="304"/>
      <c r="F16" s="304"/>
      <c r="G16" s="304"/>
      <c r="H16" s="304"/>
      <c r="I16" s="304"/>
      <c r="J16" s="305"/>
      <c r="K16" s="4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5" x14ac:dyDescent="0.25">
      <c r="B17" s="5" t="s">
        <v>12</v>
      </c>
      <c r="C17" s="6"/>
      <c r="D17" s="309" t="s">
        <v>99</v>
      </c>
      <c r="E17" s="304"/>
      <c r="F17" s="304"/>
      <c r="G17" s="304"/>
      <c r="H17" s="304"/>
      <c r="I17" s="304"/>
      <c r="J17" s="305"/>
      <c r="K17" s="4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5" x14ac:dyDescent="0.25">
      <c r="B18" s="5" t="s">
        <v>14</v>
      </c>
      <c r="C18" s="6"/>
      <c r="D18" s="309" t="s">
        <v>15</v>
      </c>
      <c r="E18" s="304"/>
      <c r="F18" s="304"/>
      <c r="G18" s="304"/>
      <c r="H18" s="304"/>
      <c r="I18" s="304"/>
      <c r="J18" s="305"/>
      <c r="K18" s="4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6" customHeight="1" x14ac:dyDescent="0.25">
      <c r="B19" s="2"/>
      <c r="C19" s="3"/>
      <c r="D19" s="1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5" x14ac:dyDescent="0.25">
      <c r="B20" s="300" t="s">
        <v>100</v>
      </c>
      <c r="C20" s="301"/>
      <c r="D20" s="301"/>
      <c r="E20" s="301"/>
      <c r="F20" s="301"/>
      <c r="G20" s="301"/>
      <c r="H20" s="301"/>
      <c r="I20" s="301"/>
      <c r="J20" s="302"/>
      <c r="K20" s="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s="1" customFormat="1" ht="5.25" customHeight="1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5" x14ac:dyDescent="0.25">
      <c r="B22" s="5" t="s">
        <v>17</v>
      </c>
      <c r="C22" s="6"/>
      <c r="D22" s="310" t="s">
        <v>18</v>
      </c>
      <c r="E22" s="310"/>
      <c r="F22" s="310"/>
      <c r="G22" s="310"/>
      <c r="H22" s="310"/>
      <c r="I22" s="310"/>
      <c r="J22" s="31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5" x14ac:dyDescent="0.25">
      <c r="B23" s="5" t="s">
        <v>19</v>
      </c>
      <c r="C23" s="6"/>
      <c r="D23" s="310" t="s">
        <v>6</v>
      </c>
      <c r="E23" s="310"/>
      <c r="F23" s="310"/>
      <c r="G23" s="310"/>
      <c r="H23" s="310"/>
      <c r="I23" s="310"/>
      <c r="J23" s="3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5" x14ac:dyDescent="0.25">
      <c r="B24" s="5" t="s">
        <v>20</v>
      </c>
      <c r="C24" s="6"/>
      <c r="D24" s="310" t="s">
        <v>21</v>
      </c>
      <c r="E24" s="310"/>
      <c r="F24" s="310"/>
      <c r="G24" s="310"/>
      <c r="H24" s="310"/>
      <c r="I24" s="310"/>
      <c r="J24" s="31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5" x14ac:dyDescent="0.25">
      <c r="B25" s="5" t="s">
        <v>22</v>
      </c>
      <c r="C25" s="6"/>
      <c r="D25" s="310" t="s">
        <v>21</v>
      </c>
      <c r="E25" s="310"/>
      <c r="F25" s="310"/>
      <c r="G25" s="310"/>
      <c r="H25" s="310"/>
      <c r="I25" s="310"/>
      <c r="J25" s="31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5" x14ac:dyDescent="0.25">
      <c r="B26" s="5" t="s">
        <v>101</v>
      </c>
      <c r="C26" s="6"/>
      <c r="D26" s="311">
        <v>5.0000000000000001E-3</v>
      </c>
      <c r="E26" s="311"/>
      <c r="F26" s="311"/>
      <c r="G26" s="311"/>
      <c r="H26" s="311"/>
      <c r="I26" s="311"/>
      <c r="J26" s="31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5" x14ac:dyDescent="0.25">
      <c r="B27" s="5" t="s">
        <v>102</v>
      </c>
      <c r="C27" s="6"/>
      <c r="D27" s="310" t="s">
        <v>25</v>
      </c>
      <c r="E27" s="310"/>
      <c r="F27" s="310"/>
      <c r="G27" s="310"/>
      <c r="H27" s="310"/>
      <c r="I27" s="310"/>
      <c r="J27" s="3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5" x14ac:dyDescent="0.25">
      <c r="B28" s="5" t="s">
        <v>26</v>
      </c>
      <c r="C28" s="6"/>
      <c r="D28" s="310" t="s">
        <v>27</v>
      </c>
      <c r="E28" s="310"/>
      <c r="F28" s="310"/>
      <c r="G28" s="310"/>
      <c r="H28" s="310"/>
      <c r="I28" s="310"/>
      <c r="J28" s="3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5" x14ac:dyDescent="0.25">
      <c r="B29" s="5" t="s">
        <v>28</v>
      </c>
      <c r="C29" s="6"/>
      <c r="D29" s="312" t="s">
        <v>29</v>
      </c>
      <c r="E29" s="313"/>
      <c r="F29" s="313"/>
      <c r="G29" s="313"/>
      <c r="H29" s="313"/>
      <c r="I29" s="313"/>
      <c r="J29" s="31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5" x14ac:dyDescent="0.25">
      <c r="B30" s="5" t="s">
        <v>30</v>
      </c>
      <c r="C30" s="6"/>
      <c r="D30" s="17" t="s">
        <v>31</v>
      </c>
      <c r="E30" s="18"/>
      <c r="F30" s="18"/>
      <c r="G30" s="18"/>
      <c r="H30" s="18"/>
      <c r="I30" s="18"/>
      <c r="J30" s="4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5" x14ac:dyDescent="0.25">
      <c r="B31" s="5" t="s">
        <v>32</v>
      </c>
      <c r="C31" s="6"/>
      <c r="D31" s="17" t="s">
        <v>33</v>
      </c>
      <c r="E31" s="18"/>
      <c r="F31" s="18"/>
      <c r="G31" s="18"/>
      <c r="H31" s="18"/>
      <c r="I31" s="18"/>
      <c r="J31" s="4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5" x14ac:dyDescent="0.25">
      <c r="B32" s="5" t="s">
        <v>34</v>
      </c>
      <c r="C32" s="6"/>
      <c r="D32" s="315">
        <v>1000</v>
      </c>
      <c r="E32" s="316"/>
      <c r="F32" s="316"/>
      <c r="G32" s="316"/>
      <c r="H32" s="316"/>
      <c r="I32" s="316"/>
      <c r="J32" s="317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" x14ac:dyDescent="0.25">
      <c r="B33" s="5" t="s">
        <v>35</v>
      </c>
      <c r="C33" s="6"/>
      <c r="D33" s="19" t="s">
        <v>36</v>
      </c>
      <c r="E33" s="20"/>
      <c r="F33" s="20"/>
      <c r="G33" s="20"/>
      <c r="H33" s="20"/>
      <c r="I33" s="20"/>
      <c r="J33" s="47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x14ac:dyDescent="0.25">
      <c r="B34" s="5" t="s">
        <v>37</v>
      </c>
      <c r="C34" s="6"/>
      <c r="D34" s="19" t="s">
        <v>36</v>
      </c>
      <c r="E34" s="20"/>
      <c r="F34" s="20"/>
      <c r="G34" s="20"/>
      <c r="H34" s="20"/>
      <c r="I34" s="20"/>
      <c r="J34" s="47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" x14ac:dyDescent="0.25">
      <c r="B35" s="5" t="s">
        <v>38</v>
      </c>
      <c r="C35" s="6"/>
      <c r="D35" s="318" t="s">
        <v>103</v>
      </c>
      <c r="E35" s="318"/>
      <c r="F35" s="318"/>
      <c r="G35" s="318"/>
      <c r="H35" s="318"/>
      <c r="I35" s="318"/>
      <c r="J35" s="31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" x14ac:dyDescent="0.25">
      <c r="B36" s="5" t="s">
        <v>40</v>
      </c>
      <c r="C36" s="6"/>
      <c r="D36" s="318" t="s">
        <v>104</v>
      </c>
      <c r="E36" s="318"/>
      <c r="F36" s="318"/>
      <c r="G36" s="318"/>
      <c r="H36" s="318"/>
      <c r="I36" s="318"/>
      <c r="J36" s="318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x14ac:dyDescent="0.25">
      <c r="B37" s="5" t="s">
        <v>42</v>
      </c>
      <c r="C37" s="6"/>
      <c r="D37" s="318" t="s">
        <v>105</v>
      </c>
      <c r="E37" s="318"/>
      <c r="F37" s="318"/>
      <c r="G37" s="318"/>
      <c r="H37" s="318"/>
      <c r="I37" s="318"/>
      <c r="J37" s="31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hidden="1" x14ac:dyDescent="0.25">
      <c r="B38" s="5" t="s">
        <v>106</v>
      </c>
      <c r="C38" s="6"/>
      <c r="D38" s="21" t="s">
        <v>107</v>
      </c>
      <c r="E38" s="22"/>
      <c r="F38" s="22"/>
      <c r="G38" s="22"/>
      <c r="H38" s="22"/>
      <c r="I38" s="22"/>
      <c r="J38" s="4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" x14ac:dyDescent="0.25">
      <c r="B39" s="5" t="s">
        <v>44</v>
      </c>
      <c r="C39" s="6"/>
      <c r="D39" s="312" t="s">
        <v>45</v>
      </c>
      <c r="E39" s="313"/>
      <c r="F39" s="313"/>
      <c r="G39" s="313"/>
      <c r="H39" s="313"/>
      <c r="I39" s="313"/>
      <c r="J39" s="31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" x14ac:dyDescent="0.25">
      <c r="B40" s="5" t="s">
        <v>46</v>
      </c>
      <c r="C40" s="6"/>
      <c r="D40" s="312" t="s">
        <v>45</v>
      </c>
      <c r="E40" s="313"/>
      <c r="F40" s="313"/>
      <c r="G40" s="313"/>
      <c r="H40" s="313"/>
      <c r="I40" s="313"/>
      <c r="J40" s="31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" x14ac:dyDescent="0.25">
      <c r="B41" s="5" t="s">
        <v>47</v>
      </c>
      <c r="C41" s="6"/>
      <c r="D41" s="312" t="s">
        <v>45</v>
      </c>
      <c r="E41" s="313"/>
      <c r="F41" s="313"/>
      <c r="G41" s="313"/>
      <c r="H41" s="313"/>
      <c r="I41" s="313"/>
      <c r="J41" s="31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" x14ac:dyDescent="0.25">
      <c r="B42" s="5" t="s">
        <v>48</v>
      </c>
      <c r="C42" s="6"/>
      <c r="D42" s="312" t="s">
        <v>45</v>
      </c>
      <c r="E42" s="313"/>
      <c r="F42" s="313"/>
      <c r="G42" s="313"/>
      <c r="H42" s="313"/>
      <c r="I42" s="313"/>
      <c r="J42" s="31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" x14ac:dyDescent="0.25">
      <c r="B43" s="5" t="s">
        <v>49</v>
      </c>
      <c r="C43" s="6"/>
      <c r="D43" s="312" t="s">
        <v>45</v>
      </c>
      <c r="E43" s="313"/>
      <c r="F43" s="313"/>
      <c r="G43" s="313"/>
      <c r="H43" s="313"/>
      <c r="I43" s="313"/>
      <c r="J43" s="31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1" customFormat="1" ht="6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" x14ac:dyDescent="0.25">
      <c r="B45" s="300" t="s">
        <v>50</v>
      </c>
      <c r="C45" s="301"/>
      <c r="D45" s="301"/>
      <c r="E45" s="301"/>
      <c r="F45" s="301"/>
      <c r="G45" s="301"/>
      <c r="H45" s="301"/>
      <c r="I45" s="301"/>
      <c r="J45" s="30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s="1" customFormat="1" ht="6.75" customHeight="1" x14ac:dyDescent="0.25">
      <c r="B46" s="3"/>
      <c r="C46" s="3"/>
      <c r="D46" s="4"/>
      <c r="E46" s="3"/>
      <c r="F46" s="4"/>
      <c r="G46" s="3"/>
      <c r="H46" s="23"/>
      <c r="I46" s="49"/>
      <c r="J46" s="4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" x14ac:dyDescent="0.25">
      <c r="A47" s="24"/>
      <c r="B47" s="327" t="s">
        <v>51</v>
      </c>
      <c r="C47" s="328"/>
      <c r="D47" s="328"/>
      <c r="E47" s="328"/>
      <c r="F47" s="328"/>
      <c r="G47" s="328"/>
      <c r="H47" s="329"/>
      <c r="I47" s="50"/>
      <c r="J47" s="42" t="s">
        <v>54</v>
      </c>
      <c r="K47" s="10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x14ac:dyDescent="0.25">
      <c r="A48" s="24"/>
      <c r="B48" s="327"/>
      <c r="C48" s="328"/>
      <c r="D48" s="328"/>
      <c r="E48" s="328"/>
      <c r="F48" s="328"/>
      <c r="G48" s="328"/>
      <c r="H48" s="329"/>
      <c r="I48" s="51"/>
      <c r="J48" s="52">
        <v>6.9999999999999999E-4</v>
      </c>
      <c r="K48" s="4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6" ht="6" customHeight="1" x14ac:dyDescent="0.25">
      <c r="B49" s="25"/>
      <c r="C49" s="3"/>
      <c r="D49" s="2"/>
      <c r="E49" s="3"/>
      <c r="F49" s="26"/>
      <c r="G49" s="3"/>
      <c r="H49" s="26"/>
      <c r="I49" s="26"/>
      <c r="J49" s="2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6" ht="15" x14ac:dyDescent="0.25">
      <c r="B50" s="300" t="s">
        <v>62</v>
      </c>
      <c r="C50" s="301"/>
      <c r="D50" s="301"/>
      <c r="E50" s="301"/>
      <c r="F50" s="301"/>
      <c r="G50" s="301"/>
      <c r="H50" s="301"/>
      <c r="I50" s="301"/>
      <c r="J50" s="302"/>
      <c r="K50" s="300"/>
      <c r="L50" s="301"/>
      <c r="M50" s="301"/>
      <c r="N50" s="301"/>
      <c r="O50" s="301"/>
      <c r="P50" s="301"/>
      <c r="Q50" s="301"/>
      <c r="R50" s="301"/>
      <c r="S50" s="302"/>
      <c r="T50" s="300"/>
      <c r="U50" s="301"/>
      <c r="V50" s="301"/>
      <c r="W50" s="301"/>
    </row>
    <row r="51" spans="2:26" ht="6" customHeight="1" x14ac:dyDescent="0.25">
      <c r="B51" s="2"/>
      <c r="C51" s="3"/>
      <c r="D51" s="2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6" ht="15" x14ac:dyDescent="0.25">
      <c r="B52" s="319" t="s">
        <v>63</v>
      </c>
      <c r="C52" s="320"/>
      <c r="D52" s="320"/>
      <c r="E52" s="320"/>
      <c r="F52" s="320"/>
      <c r="G52" s="320"/>
      <c r="H52" s="320"/>
      <c r="I52" s="320"/>
      <c r="J52" s="321"/>
      <c r="K52" s="53"/>
      <c r="L52" s="322" t="s">
        <v>64</v>
      </c>
      <c r="M52" s="323"/>
      <c r="N52" s="324"/>
      <c r="O52" s="324"/>
      <c r="P52" s="324"/>
      <c r="Q52" s="324"/>
      <c r="R52" s="324"/>
      <c r="S52" s="324"/>
      <c r="T52" s="324"/>
      <c r="U52" s="324"/>
      <c r="V52" s="324"/>
      <c r="W52" s="325"/>
      <c r="Z52" s="71"/>
    </row>
    <row r="53" spans="2:26" ht="30" x14ac:dyDescent="0.15">
      <c r="B53" s="28" t="s">
        <v>65</v>
      </c>
      <c r="C53" s="29"/>
      <c r="D53" s="30" t="s">
        <v>66</v>
      </c>
      <c r="E53" s="29"/>
      <c r="F53" s="31" t="s">
        <v>67</v>
      </c>
      <c r="G53" s="31"/>
      <c r="H53" s="31" t="s">
        <v>68</v>
      </c>
      <c r="I53" s="31"/>
      <c r="J53" s="54" t="s">
        <v>69</v>
      </c>
      <c r="K53" s="31"/>
      <c r="L53" s="55" t="s">
        <v>70</v>
      </c>
      <c r="M53" s="56"/>
      <c r="N53" s="57" t="s">
        <v>71</v>
      </c>
      <c r="O53" s="58"/>
      <c r="P53" s="58" t="s">
        <v>72</v>
      </c>
      <c r="Q53" s="58"/>
      <c r="R53" s="65" t="s">
        <v>55</v>
      </c>
      <c r="S53" s="65"/>
      <c r="T53" s="65"/>
      <c r="U53" s="65"/>
      <c r="V53" s="58" t="s">
        <v>73</v>
      </c>
      <c r="W53" s="66" t="s">
        <v>74</v>
      </c>
    </row>
    <row r="54" spans="2:26" ht="15" x14ac:dyDescent="0.25">
      <c r="B54" s="32" t="s">
        <v>75</v>
      </c>
      <c r="C54" s="33"/>
      <c r="D54" s="34" t="s">
        <v>76</v>
      </c>
      <c r="E54" s="35"/>
      <c r="F54" s="36" t="s">
        <v>21</v>
      </c>
      <c r="G54" s="37"/>
      <c r="H54" s="38">
        <f>40%*0.5%</f>
        <v>2E-3</v>
      </c>
      <c r="I54" s="59"/>
      <c r="J54" s="38">
        <f>25%*8%</f>
        <v>0.02</v>
      </c>
      <c r="K54" s="60"/>
      <c r="L54" s="36" t="s">
        <v>21</v>
      </c>
      <c r="M54" s="61"/>
      <c r="N54" s="62">
        <f>D26-H54-J48</f>
        <v>2.3E-3</v>
      </c>
      <c r="O54" s="63"/>
      <c r="P54" s="62">
        <f>8%-J54</f>
        <v>0.06</v>
      </c>
      <c r="Q54" s="67"/>
      <c r="R54" s="326" t="s">
        <v>76</v>
      </c>
      <c r="S54" s="326"/>
      <c r="T54" s="326"/>
      <c r="U54" s="326"/>
      <c r="V54" s="68" t="s">
        <v>21</v>
      </c>
      <c r="W54" s="68" t="s">
        <v>21</v>
      </c>
      <c r="X54" s="69"/>
      <c r="Y54" s="72"/>
    </row>
    <row r="55" spans="2:26" ht="15" x14ac:dyDescent="0.25">
      <c r="B55" s="2"/>
      <c r="C55" s="3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6" s="1" customFormat="1" ht="15" x14ac:dyDescent="0.25">
      <c r="B56" s="39"/>
      <c r="C56" s="3"/>
      <c r="D56" s="3"/>
      <c r="E56" s="3"/>
      <c r="F56" s="3"/>
      <c r="G56" s="3"/>
      <c r="H56" s="3"/>
      <c r="I56" s="3"/>
      <c r="J56" s="40"/>
      <c r="K56" s="3"/>
      <c r="L56" s="3"/>
      <c r="M56" s="3"/>
      <c r="N56" s="49"/>
      <c r="O56" s="23"/>
      <c r="P56" s="3"/>
      <c r="Q56" s="70"/>
      <c r="R56" s="3"/>
      <c r="S56" s="3"/>
      <c r="T56" s="3"/>
      <c r="U56" s="3"/>
      <c r="V56" s="3"/>
      <c r="W56" s="3"/>
    </row>
    <row r="57" spans="2:26" s="1" customFormat="1" ht="15" x14ac:dyDescent="0.25">
      <c r="B57" s="39"/>
      <c r="C57" s="3"/>
      <c r="D57" s="3"/>
      <c r="E57" s="3"/>
      <c r="F57" s="3"/>
      <c r="G57" s="3"/>
      <c r="H57" s="3"/>
      <c r="I57" s="3"/>
      <c r="J57" s="64"/>
      <c r="K57" s="3"/>
      <c r="L57" s="3"/>
      <c r="M57" s="3"/>
      <c r="N57" s="3"/>
      <c r="O57" s="3"/>
      <c r="P57" s="64"/>
      <c r="Q57" s="3"/>
      <c r="R57" s="3"/>
      <c r="S57" s="3"/>
      <c r="T57" s="3"/>
      <c r="U57" s="3"/>
      <c r="V57" s="3"/>
      <c r="W57" s="3"/>
    </row>
    <row r="58" spans="2:26" s="1" customFormat="1" ht="15" x14ac:dyDescent="0.25">
      <c r="B58" s="40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6" s="1" customFormat="1" ht="1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6" s="1" customFormat="1" ht="1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6" s="1" customFormat="1" ht="1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6" s="1" customFormat="1" ht="15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6" s="1" customFormat="1" ht="1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6" s="1" customFormat="1" ht="15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s="1" customFormat="1" ht="15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s="1" customFormat="1" ht="15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s="1" customFormat="1" ht="15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s="1" customFormat="1" ht="1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s="1" customFormat="1" ht="15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s="1" customFormat="1" ht="15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s="1" customFormat="1" ht="1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s="1" customFormat="1" ht="15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s="1" customFormat="1" ht="15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s="1" customFormat="1" ht="15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s="1" customFormat="1" ht="15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s="1" customFormat="1" ht="15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s="1" customFormat="1" ht="15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s="1" customFormat="1" ht="15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s="1" customFormat="1" ht="15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s="1" customFormat="1" ht="15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s="1" customFormat="1" ht="15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s="1" customFormat="1" ht="15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s="1" customFormat="1" ht="15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s="1" customFormat="1" ht="15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s="1" customFormat="1" ht="15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s="1" customFormat="1" ht="15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s="1" customFormat="1" ht="15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s="1" customFormat="1" ht="15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s="1" customFormat="1" ht="15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s="1" customFormat="1" ht="15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s="1" customFormat="1" ht="15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s="1" customFormat="1" ht="15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s="1" customFormat="1" ht="15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s="1" customFormat="1" ht="15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s="1" customFormat="1" ht="15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s="1" customFormat="1" ht="15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s="1" customFormat="1" ht="15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s="1" customFormat="1" ht="15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s="1" customFormat="1" ht="15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s="1" customFormat="1" ht="15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s="1" customFormat="1" ht="15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s="1" customFormat="1" ht="15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s="1" customFormat="1" ht="15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s="1" customFormat="1" ht="15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s="1" customFormat="1" ht="15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s="1" customFormat="1" ht="15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s="1" customFormat="1" ht="15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s="1" customFormat="1" ht="15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s="1" customFormat="1" ht="15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s="1" customFormat="1" ht="15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s="1" customFormat="1" ht="15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s="1" customFormat="1" ht="15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s="1" customFormat="1" ht="1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s="1" customFormat="1" ht="1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s="1" customFormat="1" ht="1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2:23" s="1" customFormat="1" ht="1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2:23" s="1" customFormat="1" ht="1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2:23" s="1" customFormat="1" ht="1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2:23" s="1" customFormat="1" ht="1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2:23" s="1" customFormat="1" ht="1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2:23" s="1" customFormat="1" ht="1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2:23" s="1" customFormat="1" ht="15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2:23" s="1" customFormat="1" ht="15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2:23" s="1" customFormat="1" ht="15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2:23" s="1" customFormat="1" ht="15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2:23" s="1" customFormat="1" ht="15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2:23" s="1" customFormat="1" ht="15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2:23" s="1" customFormat="1" ht="15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2:23" s="1" customFormat="1" ht="15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2:23" s="1" customFormat="1" ht="15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2:23" s="1" customFormat="1" ht="15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2:23" s="1" customFormat="1" ht="15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2:23" s="1" customFormat="1" ht="15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2:23" s="1" customFormat="1" ht="15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2:23" s="1" customFormat="1" ht="15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2:23" s="1" customFormat="1" ht="15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2:23" s="1" customFormat="1" ht="15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2:23" s="1" customFormat="1" ht="15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2:23" s="1" customFormat="1" ht="15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2:23" s="1" customFormat="1" ht="15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2:23" s="1" customFormat="1" ht="15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2:23" s="1" customFormat="1" ht="15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2:23" s="1" customFormat="1" ht="15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2:23" s="1" customFormat="1" ht="15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2:23" s="1" customFormat="1" ht="15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2:23" s="1" customFormat="1" ht="15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2:23" s="1" customFormat="1" ht="15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2:23" s="1" customFormat="1" ht="15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2:23" s="1" customFormat="1" ht="15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2:23" s="1" customFormat="1" ht="15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2:23" s="1" customFormat="1" ht="15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2:23" s="1" customFormat="1" ht="15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2:23" s="1" customFormat="1" ht="15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2:23" s="1" customFormat="1" ht="15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2:23" s="1" customFormat="1" ht="15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2:23" s="1" customFormat="1" ht="15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2:23" s="1" customFormat="1" ht="15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2:23" s="1" customFormat="1" ht="15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2:23" s="1" customFormat="1" ht="15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2:23" s="1" customFormat="1" ht="1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s="1" customFormat="1" ht="1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s="1" customFormat="1" ht="1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s="1" customFormat="1" ht="1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s="1" customFormat="1" ht="1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s="1" customFormat="1" ht="1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s="1" customFormat="1" ht="1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s="1" customFormat="1" ht="1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s="1" customFormat="1" ht="1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s="1" customFormat="1" ht="1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s="1" customFormat="1" ht="1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s="1" customFormat="1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s="1" customFormat="1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s="1" customFormat="1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s="1" customFormat="1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s="1" customFormat="1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s="1" customFormat="1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s="1" customFormat="1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s="1" customFormat="1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s="1" customFormat="1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s="1" customFormat="1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s="1" customFormat="1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s="1" customFormat="1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s="1" customFormat="1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s="1" customFormat="1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s="1" customFormat="1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s="1" customFormat="1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s="1" customFormat="1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s="1" customFormat="1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s="1" customFormat="1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s="1" customFormat="1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s="1" customFormat="1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s="1" customFormat="1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s="1" customFormat="1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s="1" customFormat="1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s="1" customFormat="1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s="1" customFormat="1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s="1" customFormat="1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s="1" customFormat="1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s="1" customFormat="1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s="1" customFormat="1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s="1" customFormat="1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s="1" customFormat="1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s="1" customFormat="1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s="1" customFormat="1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s="1" customFormat="1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s="1" customFormat="1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s="1" customFormat="1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s="1" customFormat="1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s="1" customFormat="1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s="1" customFormat="1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s="1" customFormat="1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s="1" customFormat="1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s="1" customFormat="1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s="1" customFormat="1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s="1" customFormat="1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s="1" customFormat="1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s="1" customFormat="1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s="1" customFormat="1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s="1" customFormat="1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s="1" customFormat="1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s="1" customFormat="1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s="1" customFormat="1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s="1" customFormat="1" ht="15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s="1" customFormat="1" ht="15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s="1" customFormat="1" ht="15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s="1" customFormat="1" ht="15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s="1" customFormat="1" ht="15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s="1" customFormat="1" ht="15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s="1" customFormat="1" ht="15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s="1" customFormat="1" ht="15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s="1" customFormat="1" ht="15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s="1" customFormat="1" ht="15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s="1" customFormat="1" ht="15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s="1" customFormat="1" ht="15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s="1" customFormat="1" ht="15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s="1" customFormat="1" ht="15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s="1" customFormat="1" ht="15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s="1" customFormat="1" ht="15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s="1" customFormat="1" ht="15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s="1" customFormat="1" ht="15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s="1" customFormat="1" ht="15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s="1" customFormat="1" ht="15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s="1" customFormat="1" ht="15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s="1" customFormat="1" ht="15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s="1" customFormat="1" ht="15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s="1" customFormat="1" ht="15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s="1" customFormat="1" ht="15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s="1" customFormat="1" ht="15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s="1" customFormat="1" ht="15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s="1" customFormat="1" ht="15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s="1" customFormat="1" ht="15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s="1" customFormat="1" x14ac:dyDescent="0.15"/>
    <row r="253" spans="2:23" s="1" customFormat="1" x14ac:dyDescent="0.15"/>
    <row r="254" spans="2:23" s="1" customFormat="1" x14ac:dyDescent="0.15"/>
    <row r="255" spans="2:23" s="1" customFormat="1" x14ac:dyDescent="0.15"/>
    <row r="256" spans="2:23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</sheetData>
  <sheetProtection algorithmName="SHA-512" hashValue="oe9v/qXUpZhcZTRbaIPmvNV24eMy+2+uTdFTtIC7Ozw55nCJz6LyXbdMKlXgRop99ULNfYMNluuhY5+GNck/IA==" saltValue="+Bby9RQkOzBVyqYb5DXRHw==" spinCount="100000" sheet="1" objects="1" scenarios="1"/>
  <mergeCells count="35">
    <mergeCell ref="T50:W50"/>
    <mergeCell ref="B52:J52"/>
    <mergeCell ref="L52:W52"/>
    <mergeCell ref="R54:U54"/>
    <mergeCell ref="B47:H48"/>
    <mergeCell ref="D42:J42"/>
    <mergeCell ref="D43:J43"/>
    <mergeCell ref="B45:J45"/>
    <mergeCell ref="B50:J50"/>
    <mergeCell ref="K50:S50"/>
    <mergeCell ref="D36:J36"/>
    <mergeCell ref="D37:J37"/>
    <mergeCell ref="D39:J39"/>
    <mergeCell ref="D40:J40"/>
    <mergeCell ref="D41:J41"/>
    <mergeCell ref="D27:J27"/>
    <mergeCell ref="D28:J28"/>
    <mergeCell ref="D29:J29"/>
    <mergeCell ref="D32:J32"/>
    <mergeCell ref="D35:J35"/>
    <mergeCell ref="D22:J22"/>
    <mergeCell ref="D23:J23"/>
    <mergeCell ref="D24:J24"/>
    <mergeCell ref="D25:J25"/>
    <mergeCell ref="D26:J26"/>
    <mergeCell ref="D15:J15"/>
    <mergeCell ref="D16:J16"/>
    <mergeCell ref="D17:J17"/>
    <mergeCell ref="D18:J18"/>
    <mergeCell ref="B20:J20"/>
    <mergeCell ref="B7:J7"/>
    <mergeCell ref="D9:J9"/>
    <mergeCell ref="D10:J10"/>
    <mergeCell ref="D11:J11"/>
    <mergeCell ref="B13:J13"/>
  </mergeCells>
  <pageMargins left="0.70866141732283505" right="0.70866141732283505" top="0.74803149606299202" bottom="0.74803149606299202" header="0.31496062992126" footer="0.31496062992126"/>
  <pageSetup paperSize="9" scale="65" orientation="landscape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roperties xmlns="http://www.imanage.com/work/xmlschema">
  <documentid>DOCS!8057829.2</documentid>
  <senderid>VALERIA.SIQUEIRA</senderid>
  <senderemail>VALERIA.SIQUEIRA@CEPEDA.LAW</senderemail>
  <lastmodified>2025-01-07T11:16:47.0000000-03:00</lastmodified>
  <database>DOCS</database>
</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314D3E-A35D-42A3-9DF3-486C5630E901}">
  <ds:schemaRefs/>
</ds:datastoreItem>
</file>

<file path=customXml/itemProps2.xml><?xml version="1.0" encoding="utf-8"?>
<ds:datastoreItem xmlns:ds="http://schemas.openxmlformats.org/officeDocument/2006/customXml" ds:itemID="{6309AACF-8496-4792-B2CE-C57E8C011B30}">
  <ds:schemaRefs/>
</ds:datastoreItem>
</file>

<file path=customXml/itemProps3.xml><?xml version="1.0" encoding="utf-8"?>
<ds:datastoreItem xmlns:ds="http://schemas.openxmlformats.org/officeDocument/2006/customXml" ds:itemID="{0C5E41E4-3A1E-491B-A29E-4BDDD64F378D}">
  <ds:schemaRefs/>
</ds:datastoreItem>
</file>

<file path=customXml/itemProps4.xml><?xml version="1.0" encoding="utf-8"?>
<ds:datastoreItem xmlns:ds="http://schemas.openxmlformats.org/officeDocument/2006/customXml" ds:itemID="{4C92C62C-8117-41BE-9A77-A470F51B132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Armor Previdência FIM (2)</vt:lpstr>
      <vt:lpstr>Armor Previdência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2024-12-03T17:13:00Z</cp:lastPrinted>
  <dcterms:created xsi:type="dcterms:W3CDTF">2024-12-03T12:20:00Z</dcterms:created>
  <dcterms:modified xsi:type="dcterms:W3CDTF">2025-07-25T20:33:25Z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  <property fmtid="{D5CDD505-2E9C-101B-9397-08002B2CF9AE}" pid="3" name="ICV">
    <vt:lpwstr>00736E664F684512B095BFED1CCFF716_12</vt:lpwstr>
  </property>
  <property fmtid="{D5CDD505-2E9C-101B-9397-08002B2CF9AE}" pid="4" name="KSOProductBuildVer">
    <vt:lpwstr>1046-12.2.0.22222</vt:lpwstr>
  </property>
</Properties>
</file>